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/>
  <mc:AlternateContent xmlns:mc="http://schemas.openxmlformats.org/markup-compatibility/2006">
    <mc:Choice Requires="x15">
      <x15ac:absPath xmlns:x15ac="http://schemas.microsoft.com/office/spreadsheetml/2010/11/ac" url="https://d.docs.live.net/370181f10b3c7981/Documents/"/>
    </mc:Choice>
  </mc:AlternateContent>
  <bookViews>
    <workbookView xWindow="0" yWindow="0" windowWidth="20490" windowHeight="7530" activeTab="3"/>
    <workbookView xWindow="0" yWindow="0" windowWidth="20490" windowHeight="7530" activeTab="4"/>
  </bookViews>
  <sheets>
    <sheet name="Worksheet 1" sheetId="1" r:id="rId1"/>
    <sheet name="Worksheet 2" sheetId="2" r:id="rId2"/>
    <sheet name="Worksheet 3" sheetId="3" r:id="rId3"/>
    <sheet name="Worksheet 4" sheetId="4" r:id="rId4"/>
    <sheet name="Worksheet 5" sheetId="5" r:id="rId5"/>
    <sheet name="Rubric" sheetId="6" r:id="rId6"/>
    <sheet name="PPoints" sheetId="8" r:id="rId7"/>
  </sheets>
  <definedNames>
    <definedName name="_xlnm.Print_Area" localSheetId="6">PPoints!$A$1:$Q$20</definedName>
  </definedNames>
  <calcPr calcId="171027"/>
</workbook>
</file>

<file path=xl/calcChain.xml><?xml version="1.0" encoding="utf-8"?>
<calcChain xmlns="http://schemas.openxmlformats.org/spreadsheetml/2006/main">
  <c r="H66" i="2" l="1"/>
  <c r="H65" i="2"/>
  <c r="H64" i="2"/>
  <c r="H63" i="2"/>
  <c r="H62" i="2"/>
  <c r="H61" i="2"/>
  <c r="H60" i="2"/>
  <c r="H59" i="2"/>
  <c r="H58" i="2"/>
  <c r="H57" i="2"/>
  <c r="H56" i="2"/>
  <c r="G66" i="2"/>
  <c r="G65" i="2"/>
  <c r="G64" i="2"/>
  <c r="G63" i="2"/>
  <c r="G62" i="2"/>
  <c r="G61" i="2"/>
  <c r="G60" i="2"/>
  <c r="G59" i="2"/>
  <c r="G58" i="2"/>
  <c r="G57" i="2"/>
  <c r="G56" i="2"/>
  <c r="F66" i="2"/>
  <c r="F65" i="2"/>
  <c r="F64" i="2"/>
  <c r="F63" i="2"/>
  <c r="F62" i="2"/>
  <c r="F61" i="2"/>
  <c r="F60" i="2"/>
  <c r="F59" i="2"/>
  <c r="F58" i="2"/>
  <c r="F57" i="2"/>
  <c r="F56" i="2"/>
  <c r="G43" i="2"/>
  <c r="G42" i="2"/>
  <c r="F43" i="2"/>
  <c r="F42" i="2"/>
  <c r="F40" i="2"/>
  <c r="G40" i="2"/>
  <c r="G41" i="2"/>
  <c r="F41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H43" i="3"/>
  <c r="H44" i="3"/>
  <c r="H45" i="3"/>
  <c r="H46" i="3"/>
  <c r="G46" i="3"/>
  <c r="G45" i="3"/>
  <c r="G44" i="3"/>
  <c r="G43" i="3"/>
  <c r="F45" i="3"/>
  <c r="F44" i="3"/>
  <c r="F43" i="3"/>
  <c r="H42" i="3"/>
  <c r="G42" i="3"/>
  <c r="F42" i="3"/>
  <c r="F46" i="3"/>
  <c r="H14" i="3"/>
  <c r="G14" i="3"/>
  <c r="F14" i="3"/>
  <c r="J10" i="4" l="1"/>
  <c r="I10" i="4"/>
  <c r="J9" i="4"/>
  <c r="I9" i="4"/>
  <c r="J8" i="4"/>
  <c r="I8" i="4"/>
  <c r="J7" i="4"/>
  <c r="I7" i="4"/>
  <c r="J21" i="4"/>
  <c r="I21" i="4"/>
  <c r="J20" i="4"/>
  <c r="I20" i="4"/>
  <c r="J19" i="4"/>
  <c r="I19" i="4"/>
  <c r="J18" i="4"/>
  <c r="I18" i="4"/>
  <c r="I43" i="6" l="1"/>
</calcChain>
</file>

<file path=xl/sharedStrings.xml><?xml version="1.0" encoding="utf-8"?>
<sst xmlns="http://schemas.openxmlformats.org/spreadsheetml/2006/main" count="377" uniqueCount="229">
  <si>
    <t>BALANCE SHEET ANALYSIS</t>
  </si>
  <si>
    <t>Your Company Name here</t>
  </si>
  <si>
    <t>CONDENSED CLASSIFIED BALANCE SHEET</t>
  </si>
  <si>
    <t>Date</t>
  </si>
  <si>
    <t>Most recent year</t>
  </si>
  <si>
    <t>Current Assets</t>
  </si>
  <si>
    <t>PPE, net</t>
  </si>
  <si>
    <t>Goodwill and intangibles</t>
  </si>
  <si>
    <t>Other Assets</t>
  </si>
  <si>
    <t>TOTAL ASSETS</t>
  </si>
  <si>
    <t>Current Liabilities</t>
  </si>
  <si>
    <t>Noncurrent Liabilities</t>
  </si>
  <si>
    <t>Contributed Capital</t>
  </si>
  <si>
    <t>Retained Earnings</t>
  </si>
  <si>
    <t>Treasury stock and other SE</t>
  </si>
  <si>
    <t>TOTAL LIABILITIES &amp; SE</t>
  </si>
  <si>
    <t>Year</t>
  </si>
  <si>
    <t>CONDENSED TREND ANALYSIS BALANCE SHEET</t>
  </si>
  <si>
    <t>CONDENSED COMMON SIZE BALANCE SHEET</t>
  </si>
  <si>
    <t>INCOME STATEMENT ANALYSIS</t>
  </si>
  <si>
    <t>CONDENSED MULTISTEP INCOME STATEMENT</t>
  </si>
  <si>
    <t>Sales Revenue</t>
  </si>
  <si>
    <t>Cost of Goods Sold</t>
  </si>
  <si>
    <t>Gross Profit</t>
  </si>
  <si>
    <t>Operating Expenses</t>
  </si>
  <si>
    <t>Operating Income</t>
  </si>
  <si>
    <t>Nonoperating revenues and expenses</t>
  </si>
  <si>
    <t>Income before Income tax</t>
  </si>
  <si>
    <t>Provision for Income tax</t>
  </si>
  <si>
    <t>Income from continuing operations</t>
  </si>
  <si>
    <t>Nonrecurring items</t>
  </si>
  <si>
    <t>NET INCOME</t>
  </si>
  <si>
    <t>Earnings per share</t>
  </si>
  <si>
    <t>CONDENSED TREND ANALYSIS INCOME STATEMENT</t>
  </si>
  <si>
    <t>CONDENSED COMMON SIZE INCOME STATEMENT</t>
  </si>
  <si>
    <t>STATEMENT OF CASH FLOW ANALYSIS</t>
  </si>
  <si>
    <t>CONDENSED STATEMENT OF CASH FLOWS</t>
  </si>
  <si>
    <t>Net Cash from operating activities</t>
  </si>
  <si>
    <t>Net Cash from investing activities</t>
  </si>
  <si>
    <t>Net Cash from financing activities</t>
  </si>
  <si>
    <t>Net change in cash</t>
  </si>
  <si>
    <t>Cash, beginning</t>
  </si>
  <si>
    <t>Cash, ending</t>
  </si>
  <si>
    <t>CONDENSED TREND ANALYSIS STATEMENT OF CASH FLOW</t>
  </si>
  <si>
    <t>CONDENSED COMMON SIZE STATEMENT OF CASH FLOWS</t>
  </si>
  <si>
    <t>RATIO ANALYSIS</t>
  </si>
  <si>
    <t xml:space="preserve">Industry </t>
  </si>
  <si>
    <t>Ratios</t>
  </si>
  <si>
    <t>Average</t>
  </si>
  <si>
    <t>Change</t>
  </si>
  <si>
    <t>Company Ratios</t>
  </si>
  <si>
    <t>Current Year</t>
  </si>
  <si>
    <t>Prior Year</t>
  </si>
  <si>
    <t>Title of Ratio</t>
  </si>
  <si>
    <t xml:space="preserve">  Profitability Ratios</t>
  </si>
  <si>
    <t>Return on Sales (ROS)</t>
  </si>
  <si>
    <t>Return on Assets (ROA)</t>
  </si>
  <si>
    <t>Return on Equity (ROE)</t>
  </si>
  <si>
    <t>Gross profit margin</t>
  </si>
  <si>
    <t xml:space="preserve">  Efficiency Ratios</t>
  </si>
  <si>
    <t>Accounts receivable turnover</t>
  </si>
  <si>
    <t>Inventory turnover</t>
  </si>
  <si>
    <t>Asset turnover</t>
  </si>
  <si>
    <t>Slower/Quicker</t>
  </si>
  <si>
    <t>Liquidity Ratios</t>
  </si>
  <si>
    <t>Current Ratio</t>
  </si>
  <si>
    <t>Solvency Ratios</t>
  </si>
  <si>
    <t>Debt Ratio</t>
  </si>
  <si>
    <t>Financial Leverage</t>
  </si>
  <si>
    <t>Times interest earned</t>
  </si>
  <si>
    <t>Capital expenditures</t>
  </si>
  <si>
    <t>Dividends paid</t>
  </si>
  <si>
    <t>Company Name</t>
  </si>
  <si>
    <t>Industry Name</t>
  </si>
  <si>
    <t>1.  FINANCIAL ANALYSIS of your company:</t>
  </si>
  <si>
    <t>Profitability</t>
  </si>
  <si>
    <t>State whether your company is Strong/Average/Weak</t>
  </si>
  <si>
    <t xml:space="preserve">  Explain</t>
  </si>
  <si>
    <t>Efficiency</t>
  </si>
  <si>
    <t>Liquidity</t>
  </si>
  <si>
    <t>Solvency</t>
  </si>
  <si>
    <t>Ratio</t>
  </si>
  <si>
    <t>ROS</t>
  </si>
  <si>
    <t>X Asset</t>
  </si>
  <si>
    <t>Turnover</t>
  </si>
  <si>
    <t>Equals</t>
  </si>
  <si>
    <t>ROA</t>
  </si>
  <si>
    <t xml:space="preserve">X Financial </t>
  </si>
  <si>
    <t>Leverage</t>
  </si>
  <si>
    <t>ROE</t>
  </si>
  <si>
    <t>Type</t>
  </si>
  <si>
    <t>Formula</t>
  </si>
  <si>
    <t>Your Company</t>
  </si>
  <si>
    <t>Your Industry</t>
  </si>
  <si>
    <t>NI/Rev</t>
  </si>
  <si>
    <t>Rev/A</t>
  </si>
  <si>
    <t>A/SE</t>
  </si>
  <si>
    <t>NI/SE</t>
  </si>
  <si>
    <t>For your company, the primary driver of ROA is (ROS/mark-up)/Asset Turnover (volume)</t>
  </si>
  <si>
    <t>For your company, the primary driver of ROE is (ROA (profit)/Financial Leverage (use of debt)</t>
  </si>
  <si>
    <t>2,  DuPont Analysis of ROE</t>
  </si>
  <si>
    <t>3.  SIGNIFICANT (current events and other information of importance).</t>
  </si>
  <si>
    <t>4.  INVESTMENT DECISION</t>
  </si>
  <si>
    <t xml:space="preserve">Your Company:  </t>
  </si>
  <si>
    <t>* state the Word "invest" or "not invest"</t>
  </si>
  <si>
    <t>Why?</t>
  </si>
  <si>
    <t>WRITTEN REPORT-GRADING RUBRIC</t>
  </si>
  <si>
    <t>Student Name</t>
  </si>
  <si>
    <t>Purpose:</t>
  </si>
  <si>
    <t>Prepare and deliver a presentation titled "Would you advise a friend to invest in this company?' that is based upon</t>
  </si>
  <si>
    <t>research, analysis, and sound reasoning.</t>
  </si>
  <si>
    <t>Prepare Power Point slides as a visual aid using at least 2 graphs.</t>
  </si>
  <si>
    <t>company's financial information.  Include:</t>
  </si>
  <si>
    <t>Use the Research Summary to help organize your presentation</t>
  </si>
  <si>
    <t>Convince your peers to invest or not invest in your company.</t>
  </si>
  <si>
    <t>Present the highlights of your research, not a broad summary.</t>
  </si>
  <si>
    <t>Focus on the financial information and key ratios.</t>
  </si>
  <si>
    <t>The presentation should have a strong opening and closing.</t>
  </si>
  <si>
    <t>Make your presentation interesting.</t>
  </si>
  <si>
    <t>Please be supportive by viewing others' presentations and commenting in the discussion forum for week eight.</t>
  </si>
  <si>
    <t>Use Power Point slides as your visual aid, including at least 2 graphs</t>
  </si>
  <si>
    <t>Remember that Power Point slides are visual aids.</t>
  </si>
  <si>
    <t>A rule of thumb is no more than 7 items across and 7 items down.</t>
  </si>
  <si>
    <t>Slides should contain bullet points, not sentences or paragraphs.</t>
  </si>
  <si>
    <t xml:space="preserve">($ in millions)     </t>
  </si>
  <si>
    <t xml:space="preserve">($ in millions)      </t>
  </si>
  <si>
    <t xml:space="preserve">($ in millions)                   </t>
  </si>
  <si>
    <t xml:space="preserve">($ in millions)   </t>
  </si>
  <si>
    <t xml:space="preserve">($ in millions) </t>
  </si>
  <si>
    <t xml:space="preserve">($ in millions)    </t>
  </si>
  <si>
    <t xml:space="preserve">($ in millions)                  </t>
  </si>
  <si>
    <t>($ in millions)   End</t>
  </si>
  <si>
    <t>Effect of exchange rate on cash</t>
  </si>
  <si>
    <t>Free cash flow ($ in millions)</t>
  </si>
  <si>
    <t>Prepare and deliver a presentation titled, "Would you advise a friend to invest in this company?" based upon your research and analysis of this</t>
  </si>
  <si>
    <t>Carry all calculations out to 2 decimal places</t>
  </si>
  <si>
    <t>Make sure your formulas are in the cells for this worksheet</t>
  </si>
  <si>
    <t>Multiply ROS x Asset Turnover to get ROA</t>
  </si>
  <si>
    <t>Multiply ROA x Financial Leverage to get ROE</t>
  </si>
  <si>
    <t>POSSIBLE</t>
  </si>
  <si>
    <t>EARNED</t>
  </si>
  <si>
    <t xml:space="preserve">ITEM </t>
  </si>
  <si>
    <t>POINTS</t>
  </si>
  <si>
    <t>ORGANIZATION</t>
  </si>
  <si>
    <t>This is the order your paper should appear in:</t>
  </si>
  <si>
    <t>Submitted your worksheets at 2nd class meeting for checking by instructor</t>
  </si>
  <si>
    <t>Part A-Description of company, products, industry, markets</t>
  </si>
  <si>
    <t>1-3 pages</t>
  </si>
  <si>
    <t>Title Page</t>
  </si>
  <si>
    <t>Part B-News-2 major events of last year</t>
  </si>
  <si>
    <t>1-2 pages</t>
  </si>
  <si>
    <t>Part A Company Description</t>
  </si>
  <si>
    <t>Part C-Stock market activity-10 years</t>
  </si>
  <si>
    <t>Part B  Company News</t>
  </si>
  <si>
    <t>Part D-Statement analysis-trend, condensed, commonsize</t>
  </si>
  <si>
    <t>4 pages</t>
  </si>
  <si>
    <t>Part C Stock Market Activity</t>
  </si>
  <si>
    <t>Compare company to industry averages</t>
  </si>
  <si>
    <t>Part D Financial Statement Analysis</t>
  </si>
  <si>
    <t>Part E-Ratio analysis-profitability, liquidity, solvency, efficiency</t>
  </si>
  <si>
    <t>Part E Ratio Analysis</t>
  </si>
  <si>
    <t>Overall analysis</t>
  </si>
  <si>
    <t>Part F Industry Analysis</t>
  </si>
  <si>
    <t>Capital Expenditures</t>
  </si>
  <si>
    <t>References</t>
  </si>
  <si>
    <t>Dividends Paid</t>
  </si>
  <si>
    <t>Return on sales</t>
  </si>
  <si>
    <t>Return on assets</t>
  </si>
  <si>
    <t>Return on equity</t>
  </si>
  <si>
    <t>Accounts Receivable Turnover</t>
  </si>
  <si>
    <t>Inventory Turnover</t>
  </si>
  <si>
    <t>Asset Turnover</t>
  </si>
  <si>
    <t>Times Interest Earned</t>
  </si>
  <si>
    <t>Free Cash Flow</t>
  </si>
  <si>
    <t>Part F-Research summary-invest or not</t>
  </si>
  <si>
    <t>2 pages</t>
  </si>
  <si>
    <t>Organization, grammar, spelling, punctuation, references</t>
  </si>
  <si>
    <t>Power Point</t>
  </si>
  <si>
    <t>Total</t>
  </si>
  <si>
    <t>Failure to submit these by the end of class at our second meeting means you lose these points permanently.  You CANNOT submit them late.</t>
  </si>
  <si>
    <t>Additional Data Needed for part E of paper</t>
  </si>
  <si>
    <t>You are answering these questions here solely to organize your thoughts before inputting these</t>
  </si>
  <si>
    <t xml:space="preserve">conclusions into your research paper.  </t>
  </si>
  <si>
    <t>WORKSHEET 1</t>
  </si>
  <si>
    <t xml:space="preserve">WORKSHEET 2  </t>
  </si>
  <si>
    <t xml:space="preserve"> WORKSHEET 3 </t>
  </si>
  <si>
    <t xml:space="preserve">WORKSHEET 4:       </t>
  </si>
  <si>
    <t>WORKSHEET 5:  RESEARCH SUMMARY</t>
  </si>
  <si>
    <t>Analysis of worksheet 1-Balance Sheet</t>
  </si>
  <si>
    <t>Analysis of worksheet 2-Income Statement</t>
  </si>
  <si>
    <t>Analysis of worksheet 3-Cash Flow Statement</t>
  </si>
  <si>
    <t>Summary Analysis of the 3</t>
  </si>
  <si>
    <t>corresponds to worksheets 1, 2, 3</t>
  </si>
  <si>
    <t>corresponds to worksheet 4</t>
  </si>
  <si>
    <t>corresponds to worksheet 5</t>
  </si>
  <si>
    <t xml:space="preserve">Amazon   </t>
  </si>
  <si>
    <t>Amazon</t>
  </si>
  <si>
    <t>AMAZON</t>
  </si>
  <si>
    <t>2017-May-24</t>
  </si>
  <si>
    <t>NA</t>
  </si>
  <si>
    <t>Stronger</t>
  </si>
  <si>
    <t>Slower</t>
  </si>
  <si>
    <t>Quicker</t>
  </si>
  <si>
    <t>Less Liquid</t>
  </si>
  <si>
    <t>Less Risk</t>
  </si>
  <si>
    <t>More Risk</t>
  </si>
  <si>
    <t>Assets/Sales</t>
  </si>
  <si>
    <t>They don't have inventory</t>
  </si>
  <si>
    <t>net income/sales</t>
  </si>
  <si>
    <t>net income/average total assets</t>
  </si>
  <si>
    <t>net income/average total equity</t>
  </si>
  <si>
    <t>gross profit/sales</t>
  </si>
  <si>
    <t>http://www.nasdaq.com/symbol/amzn/financials?query=cash-flow</t>
  </si>
  <si>
    <t xml:space="preserve">The Company's profitability is strong. Because - </t>
  </si>
  <si>
    <t>Company's income has grown from $ -0.24 M in 2014 to $ 2.37 M in 2016. EPS has gone up from $ -0.52 in 2014to $ 5.32 in 2016. All the income ratios such as return on sales, assets and equity are stronger.</t>
  </si>
  <si>
    <t xml:space="preserve">The Company's efficiency is average. Because - </t>
  </si>
  <si>
    <t>Company's efficiency ratios such as accounts receivable turnover is slower, inventory turnover ratio is average and asset turnover ratio is quick.</t>
  </si>
  <si>
    <t xml:space="preserve">The Company's liquidity is weak. Because - </t>
  </si>
  <si>
    <t>The Company's current ratio is less liquid.</t>
  </si>
  <si>
    <t xml:space="preserve">The Company's solvency is strong. Because - </t>
  </si>
  <si>
    <t>Company's solvency ratios such as debt ratio, financial leverage and times interest earned has less risk although free cash flow has high risk.</t>
  </si>
  <si>
    <t>1  Invest</t>
  </si>
  <si>
    <t xml:space="preserve"> 2 invest </t>
  </si>
  <si>
    <t xml:space="preserve">3 Not invest </t>
  </si>
  <si>
    <t>4 invest</t>
  </si>
  <si>
    <t>by invest one can increase revenue make a profit</t>
  </si>
  <si>
    <t>not apllicable</t>
  </si>
  <si>
    <t>notapplicabale</t>
  </si>
  <si>
    <t xml:space="preserve">their will be no growth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</si>
</sst>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30"/>
      <name val="Arial"/>
      <family val="2"/>
    </font>
    <font>
      <b/>
      <i/>
      <sz val="11"/>
      <color indexed="30"/>
      <name val="Arial"/>
      <family val="2"/>
    </font>
    <font>
      <sz val="11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rgb="FF0070C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2" borderId="5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2" borderId="12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2" fillId="0" borderId="15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16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0" fontId="1" fillId="0" borderId="21" xfId="0" applyFont="1" applyBorder="1"/>
    <xf numFmtId="0" fontId="1" fillId="3" borderId="21" xfId="0" applyFont="1" applyFill="1" applyBorder="1"/>
    <xf numFmtId="0" fontId="3" fillId="0" borderId="0" xfId="0" applyFont="1"/>
    <xf numFmtId="0" fontId="1" fillId="2" borderId="2" xfId="0" applyFont="1" applyFill="1" applyBorder="1"/>
    <xf numFmtId="0" fontId="1" fillId="2" borderId="0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3" fillId="0" borderId="2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2" borderId="22" xfId="0" applyFont="1" applyFill="1" applyBorder="1"/>
    <xf numFmtId="0" fontId="4" fillId="0" borderId="0" xfId="0" applyFont="1"/>
    <xf numFmtId="0" fontId="5" fillId="0" borderId="0" xfId="0" applyFont="1"/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Continuous"/>
    </xf>
    <xf numFmtId="0" fontId="6" fillId="2" borderId="10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11" xfId="0" applyFont="1" applyFill="1" applyBorder="1"/>
    <xf numFmtId="0" fontId="6" fillId="2" borderId="13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/>
    </xf>
    <xf numFmtId="0" fontId="6" fillId="2" borderId="2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9" xfId="0" applyFont="1" applyFill="1" applyBorder="1"/>
    <xf numFmtId="0" fontId="4" fillId="4" borderId="9" xfId="0" applyFont="1" applyFill="1" applyBorder="1"/>
    <xf numFmtId="0" fontId="1" fillId="4" borderId="9" xfId="0" applyFont="1" applyFill="1" applyBorder="1"/>
    <xf numFmtId="0" fontId="1" fillId="4" borderId="23" xfId="0" applyFont="1" applyFill="1" applyBorder="1"/>
    <xf numFmtId="0" fontId="1" fillId="0" borderId="26" xfId="0" applyFont="1" applyBorder="1" applyAlignment="1">
      <alignment horizontal="center"/>
    </xf>
    <xf numFmtId="0" fontId="5" fillId="4" borderId="18" xfId="0" applyFont="1" applyFill="1" applyBorder="1"/>
    <xf numFmtId="0" fontId="5" fillId="4" borderId="19" xfId="0" applyFont="1" applyFill="1" applyBorder="1"/>
    <xf numFmtId="0" fontId="3" fillId="4" borderId="19" xfId="0" applyFont="1" applyFill="1" applyBorder="1"/>
    <xf numFmtId="0" fontId="1" fillId="4" borderId="19" xfId="0" applyFont="1" applyFill="1" applyBorder="1"/>
    <xf numFmtId="0" fontId="1" fillId="4" borderId="26" xfId="0" applyFont="1" applyFill="1" applyBorder="1"/>
    <xf numFmtId="0" fontId="1" fillId="0" borderId="26" xfId="0" applyFont="1" applyBorder="1"/>
    <xf numFmtId="0" fontId="1" fillId="0" borderId="5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3" fillId="0" borderId="8" xfId="0" applyFont="1" applyBorder="1"/>
    <xf numFmtId="0" fontId="3" fillId="0" borderId="2" xfId="0" applyFont="1" applyBorder="1"/>
    <xf numFmtId="0" fontId="1" fillId="0" borderId="36" xfId="0" applyFont="1" applyBorder="1"/>
    <xf numFmtId="0" fontId="6" fillId="0" borderId="0" xfId="0" applyFont="1"/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/>
    <xf numFmtId="0" fontId="1" fillId="0" borderId="40" xfId="0" applyFont="1" applyBorder="1"/>
    <xf numFmtId="0" fontId="1" fillId="0" borderId="41" xfId="0" applyFont="1" applyBorder="1" applyAlignment="1">
      <alignment horizontal="center"/>
    </xf>
    <xf numFmtId="0" fontId="1" fillId="4" borderId="40" xfId="0" applyFont="1" applyFill="1" applyBorder="1"/>
    <xf numFmtId="0" fontId="1" fillId="4" borderId="42" xfId="0" applyFont="1" applyFill="1" applyBorder="1"/>
    <xf numFmtId="0" fontId="1" fillId="4" borderId="30" xfId="0" applyFont="1" applyFill="1" applyBorder="1"/>
    <xf numFmtId="0" fontId="1" fillId="4" borderId="43" xfId="0" applyFont="1" applyFill="1" applyBorder="1" applyAlignment="1">
      <alignment horizontal="right"/>
    </xf>
    <xf numFmtId="0" fontId="1" fillId="0" borderId="44" xfId="0" applyFont="1" applyBorder="1" applyAlignment="1">
      <alignment horizontal="left"/>
    </xf>
    <xf numFmtId="0" fontId="1" fillId="0" borderId="45" xfId="0" applyFont="1" applyBorder="1"/>
    <xf numFmtId="0" fontId="1" fillId="0" borderId="18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46" xfId="0" applyFont="1" applyBorder="1"/>
    <xf numFmtId="0" fontId="3" fillId="0" borderId="34" xfId="0" applyFont="1" applyBorder="1"/>
    <xf numFmtId="0" fontId="6" fillId="5" borderId="23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47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7" fillId="4" borderId="35" xfId="0" applyFont="1" applyFill="1" applyBorder="1"/>
    <xf numFmtId="0" fontId="6" fillId="5" borderId="8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47" xfId="0" applyNumberFormat="1" applyFont="1" applyFill="1" applyBorder="1" applyAlignment="1">
      <alignment horizontal="center"/>
    </xf>
    <xf numFmtId="0" fontId="6" fillId="2" borderId="48" xfId="0" applyFont="1" applyFill="1" applyBorder="1"/>
    <xf numFmtId="0" fontId="6" fillId="2" borderId="49" xfId="0" applyFont="1" applyFill="1" applyBorder="1"/>
    <xf numFmtId="0" fontId="6" fillId="2" borderId="50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4" xfId="0" applyFont="1" applyFill="1" applyBorder="1" applyAlignment="1">
      <alignment horizontal="centerContinuous"/>
    </xf>
    <xf numFmtId="0" fontId="6" fillId="2" borderId="4" xfId="0" applyFont="1" applyFill="1" applyBorder="1"/>
    <xf numFmtId="0" fontId="6" fillId="2" borderId="12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6" fillId="4" borderId="52" xfId="0" applyFont="1" applyFill="1" applyBorder="1"/>
    <xf numFmtId="0" fontId="6" fillId="4" borderId="35" xfId="0" applyFont="1" applyFill="1" applyBorder="1"/>
    <xf numFmtId="0" fontId="6" fillId="4" borderId="53" xfId="0" applyFont="1" applyFill="1" applyBorder="1"/>
    <xf numFmtId="0" fontId="3" fillId="0" borderId="12" xfId="0" applyFont="1" applyBorder="1"/>
    <xf numFmtId="0" fontId="3" fillId="0" borderId="5" xfId="0" applyFont="1" applyBorder="1"/>
    <xf numFmtId="0" fontId="3" fillId="0" borderId="27" xfId="0" applyFont="1" applyBorder="1"/>
    <xf numFmtId="2" fontId="1" fillId="0" borderId="26" xfId="0" applyNumberFormat="1" applyFont="1" applyBorder="1" applyAlignment="1">
      <alignment horizontal="right"/>
    </xf>
    <xf numFmtId="2" fontId="1" fillId="4" borderId="26" xfId="0" applyNumberFormat="1" applyFont="1" applyFill="1" applyBorder="1"/>
    <xf numFmtId="2" fontId="1" fillId="4" borderId="21" xfId="0" applyNumberFormat="1" applyFont="1" applyFill="1" applyBorder="1"/>
    <xf numFmtId="2" fontId="1" fillId="0" borderId="26" xfId="0" applyNumberFormat="1" applyFont="1" applyBorder="1"/>
    <xf numFmtId="2" fontId="1" fillId="0" borderId="21" xfId="0" applyNumberFormat="1" applyFont="1" applyBorder="1"/>
    <xf numFmtId="10" fontId="1" fillId="0" borderId="20" xfId="0" applyNumberFormat="1" applyFont="1" applyBorder="1"/>
    <xf numFmtId="10" fontId="1" fillId="0" borderId="21" xfId="0" applyNumberFormat="1" applyFont="1" applyBorder="1" applyAlignment="1">
      <alignment horizontal="center"/>
    </xf>
    <xf numFmtId="10" fontId="3" fillId="3" borderId="20" xfId="0" applyNumberFormat="1" applyFont="1" applyFill="1" applyBorder="1"/>
    <xf numFmtId="10" fontId="3" fillId="3" borderId="21" xfId="0" applyNumberFormat="1" applyFont="1" applyFill="1" applyBorder="1" applyAlignment="1">
      <alignment horizontal="center"/>
    </xf>
    <xf numFmtId="10" fontId="1" fillId="0" borderId="20" xfId="0" applyNumberFormat="1" applyFont="1" applyBorder="1" applyAlignment="1">
      <alignment horizontal="right"/>
    </xf>
    <xf numFmtId="10" fontId="3" fillId="3" borderId="20" xfId="0" applyNumberFormat="1" applyFont="1" applyFill="1" applyBorder="1" applyAlignment="1">
      <alignment horizontal="center"/>
    </xf>
    <xf numFmtId="0" fontId="8" fillId="0" borderId="0" xfId="0" applyFont="1"/>
    <xf numFmtId="4" fontId="1" fillId="2" borderId="17" xfId="0" applyNumberFormat="1" applyFont="1" applyFill="1" applyBorder="1"/>
    <xf numFmtId="4" fontId="1" fillId="2" borderId="11" xfId="0" applyNumberFormat="1" applyFont="1" applyFill="1" applyBorder="1"/>
    <xf numFmtId="4" fontId="1" fillId="2" borderId="4" xfId="0" applyNumberFormat="1" applyFont="1" applyFill="1" applyBorder="1"/>
    <xf numFmtId="4" fontId="1" fillId="2" borderId="20" xfId="0" applyNumberFormat="1" applyFont="1" applyFill="1" applyBorder="1"/>
    <xf numFmtId="4" fontId="1" fillId="2" borderId="21" xfId="0" applyNumberFormat="1" applyFont="1" applyFill="1" applyBorder="1"/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0" borderId="3" xfId="0" applyNumberFormat="1" applyFont="1" applyBorder="1"/>
    <xf numFmtId="4" fontId="1" fillId="0" borderId="14" xfId="0" applyNumberFormat="1" applyFont="1" applyBorder="1"/>
    <xf numFmtId="10" fontId="1" fillId="2" borderId="17" xfId="0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10" fontId="1" fillId="2" borderId="20" xfId="0" applyNumberFormat="1" applyFont="1" applyFill="1" applyBorder="1"/>
    <xf numFmtId="10" fontId="1" fillId="2" borderId="21" xfId="0" applyNumberFormat="1" applyFont="1" applyFill="1" applyBorder="1" applyAlignment="1">
      <alignment horizontal="center"/>
    </xf>
    <xf numFmtId="10" fontId="1" fillId="2" borderId="20" xfId="0" applyNumberFormat="1" applyFont="1" applyFill="1" applyBorder="1" applyAlignment="1">
      <alignment horizontal="center"/>
    </xf>
    <xf numFmtId="10" fontId="1" fillId="2" borderId="20" xfId="0" applyNumberFormat="1" applyFont="1" applyFill="1" applyBorder="1" applyAlignment="1">
      <alignment horizontal="right"/>
    </xf>
    <xf numFmtId="10" fontId="1" fillId="2" borderId="11" xfId="0" applyNumberFormat="1" applyFont="1" applyFill="1" applyBorder="1"/>
    <xf numFmtId="10" fontId="1" fillId="2" borderId="54" xfId="0" applyNumberFormat="1" applyFont="1" applyFill="1" applyBorder="1"/>
    <xf numFmtId="10" fontId="1" fillId="0" borderId="3" xfId="0" applyNumberFormat="1" applyFont="1" applyBorder="1"/>
    <xf numFmtId="10" fontId="1" fillId="0" borderId="14" xfId="0" applyNumberFormat="1" applyFont="1" applyBorder="1"/>
    <xf numFmtId="10" fontId="1" fillId="3" borderId="20" xfId="0" applyNumberFormat="1" applyFont="1" applyFill="1" applyBorder="1" applyAlignment="1">
      <alignment horizontal="right"/>
    </xf>
    <xf numFmtId="0" fontId="2" fillId="0" borderId="0" xfId="0" applyFont="1"/>
    <xf numFmtId="0" fontId="9" fillId="0" borderId="0" xfId="0" applyFont="1"/>
    <xf numFmtId="0" fontId="10" fillId="0" borderId="26" xfId="0" applyFont="1" applyBorder="1"/>
    <xf numFmtId="0" fontId="10" fillId="0" borderId="0" xfId="0" applyFont="1" applyBorder="1"/>
    <xf numFmtId="0" fontId="11" fillId="0" borderId="0" xfId="0" applyFont="1" applyBorder="1"/>
    <xf numFmtId="0" fontId="10" fillId="0" borderId="55" xfId="0" applyFont="1" applyBorder="1"/>
    <xf numFmtId="0" fontId="10" fillId="0" borderId="5" xfId="0" applyFont="1" applyBorder="1"/>
    <xf numFmtId="0" fontId="11" fillId="0" borderId="5" xfId="0" applyFont="1" applyBorder="1"/>
    <xf numFmtId="0" fontId="10" fillId="0" borderId="56" xfId="0" applyFont="1" applyBorder="1"/>
    <xf numFmtId="0" fontId="9" fillId="0" borderId="26" xfId="0" applyFont="1" applyBorder="1"/>
    <xf numFmtId="0" fontId="9" fillId="0" borderId="55" xfId="0" applyFont="1" applyBorder="1"/>
    <xf numFmtId="0" fontId="9" fillId="0" borderId="57" xfId="0" applyFont="1" applyBorder="1"/>
    <xf numFmtId="0" fontId="12" fillId="6" borderId="56" xfId="0" applyFont="1" applyFill="1" applyBorder="1"/>
    <xf numFmtId="0" fontId="12" fillId="6" borderId="49" xfId="0" applyFont="1" applyFill="1" applyBorder="1"/>
    <xf numFmtId="0" fontId="1" fillId="0" borderId="58" xfId="0" applyFont="1" applyBorder="1"/>
    <xf numFmtId="0" fontId="1" fillId="0" borderId="60" xfId="0" applyFont="1" applyBorder="1"/>
    <xf numFmtId="0" fontId="1" fillId="0" borderId="43" xfId="0" applyFont="1" applyBorder="1"/>
    <xf numFmtId="0" fontId="5" fillId="5" borderId="2" xfId="0" applyFont="1" applyFill="1" applyBorder="1"/>
    <xf numFmtId="0" fontId="4" fillId="5" borderId="0" xfId="0" applyFont="1" applyFill="1" applyBorder="1"/>
    <xf numFmtId="2" fontId="1" fillId="5" borderId="24" xfId="0" applyNumberFormat="1" applyFont="1" applyFill="1" applyBorder="1"/>
    <xf numFmtId="0" fontId="1" fillId="5" borderId="24" xfId="0" applyFont="1" applyFill="1" applyBorder="1"/>
    <xf numFmtId="2" fontId="1" fillId="5" borderId="11" xfId="0" applyNumberFormat="1" applyFont="1" applyFill="1" applyBorder="1"/>
    <xf numFmtId="15" fontId="2" fillId="0" borderId="16" xfId="0" applyNumberFormat="1" applyFont="1" applyBorder="1" applyAlignment="1">
      <alignment horizontal="centerContinuous"/>
    </xf>
    <xf numFmtId="0" fontId="13" fillId="2" borderId="6" xfId="0" applyFont="1" applyFill="1" applyBorder="1"/>
    <xf numFmtId="0" fontId="13" fillId="2" borderId="7" xfId="0" applyFont="1" applyFill="1" applyBorder="1"/>
    <xf numFmtId="14" fontId="1" fillId="4" borderId="23" xfId="0" applyNumberFormat="1" applyFont="1" applyFill="1" applyBorder="1"/>
    <xf numFmtId="14" fontId="1" fillId="4" borderId="10" xfId="0" applyNumberFormat="1" applyFont="1" applyFill="1" applyBorder="1"/>
    <xf numFmtId="10" fontId="14" fillId="0" borderId="26" xfId="0" applyNumberFormat="1" applyFont="1" applyBorder="1" applyAlignment="1">
      <alignment horizontal="right"/>
    </xf>
    <xf numFmtId="6" fontId="14" fillId="0" borderId="59" xfId="0" applyNumberFormat="1" applyFont="1" applyBorder="1"/>
    <xf numFmtId="6" fontId="14" fillId="0" borderId="61" xfId="0" applyNumberFormat="1" applyFont="1" applyBorder="1"/>
    <xf numFmtId="10" fontId="14" fillId="0" borderId="21" xfId="0" applyNumberFormat="1" applyFont="1" applyBorder="1" applyAlignment="1">
      <alignment horizontal="right"/>
    </xf>
    <xf numFmtId="2" fontId="14" fillId="0" borderId="26" xfId="0" applyNumberFormat="1" applyFont="1" applyBorder="1"/>
    <xf numFmtId="2" fontId="14" fillId="0" borderId="21" xfId="0" applyNumberFormat="1" applyFont="1" applyBorder="1"/>
    <xf numFmtId="164" fontId="14" fillId="0" borderId="26" xfId="0" applyNumberFormat="1" applyFont="1" applyBorder="1"/>
    <xf numFmtId="0" fontId="14" fillId="0" borderId="0" xfId="0" applyFont="1"/>
    <xf numFmtId="0" fontId="1" fillId="0" borderId="5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10" fontId="1" fillId="4" borderId="26" xfId="0" applyNumberFormat="1" applyFont="1" applyFill="1" applyBorder="1" applyAlignment="1">
      <alignment horizontal="right"/>
    </xf>
    <xf numFmtId="10" fontId="1" fillId="4" borderId="26" xfId="0" applyNumberFormat="1" applyFont="1" applyFill="1" applyBorder="1"/>
    <xf numFmtId="10" fontId="1" fillId="4" borderId="41" xfId="0" applyNumberFormat="1" applyFont="1" applyFill="1" applyBorder="1" applyAlignment="1">
      <alignment horizontal="right"/>
    </xf>
    <xf numFmtId="10" fontId="1" fillId="4" borderId="3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16" zoomScale="85" zoomScaleNormal="85" workbookViewId="0">
      <selection activeCell="A38" sqref="A38"/>
    </sheetView>
    <sheetView workbookViewId="1"/>
  </sheetViews>
  <sheetFormatPr defaultRowHeight="14.25" x14ac:dyDescent="0.2"/>
  <cols>
    <col min="1" max="5" width="9.140625" style="1"/>
    <col min="6" max="6" width="17.7109375" style="1" customWidth="1"/>
    <col min="7" max="10" width="15.7109375" style="1" customWidth="1"/>
    <col min="11" max="16384" width="9.140625" style="1"/>
  </cols>
  <sheetData>
    <row r="1" spans="1:13" ht="15" x14ac:dyDescent="0.25">
      <c r="A1" s="29" t="s">
        <v>183</v>
      </c>
      <c r="B1" s="29"/>
      <c r="C1" s="29"/>
      <c r="D1" s="29" t="s">
        <v>0</v>
      </c>
      <c r="E1" s="29"/>
      <c r="F1" s="29"/>
      <c r="G1" s="29"/>
    </row>
    <row r="2" spans="1:13" ht="15" thickBot="1" x14ac:dyDescent="0.25"/>
    <row r="3" spans="1:13" ht="20.100000000000001" customHeight="1" thickTop="1" x14ac:dyDescent="0.25">
      <c r="A3" s="8"/>
      <c r="B3" s="9"/>
      <c r="C3" s="15" t="s">
        <v>1</v>
      </c>
      <c r="D3" s="16"/>
      <c r="E3" s="16" t="s">
        <v>196</v>
      </c>
      <c r="F3" s="16"/>
      <c r="G3" s="16"/>
      <c r="H3" s="10"/>
    </row>
    <row r="4" spans="1:13" ht="20.100000000000001" customHeight="1" x14ac:dyDescent="0.25">
      <c r="A4" s="4"/>
      <c r="B4" s="3"/>
      <c r="C4" s="17" t="s">
        <v>2</v>
      </c>
      <c r="D4" s="17"/>
      <c r="E4" s="17"/>
      <c r="F4" s="17"/>
      <c r="G4" s="17"/>
      <c r="H4" s="11"/>
      <c r="I4" s="133" t="s">
        <v>135</v>
      </c>
    </row>
    <row r="5" spans="1:13" ht="20.100000000000001" customHeight="1" x14ac:dyDescent="0.25">
      <c r="A5" s="4"/>
      <c r="B5" s="3"/>
      <c r="C5" s="18"/>
      <c r="D5" s="19" t="s">
        <v>3</v>
      </c>
      <c r="E5" s="19"/>
      <c r="F5" s="19" t="s">
        <v>198</v>
      </c>
      <c r="G5" s="18"/>
      <c r="H5" s="11"/>
      <c r="I5" s="133" t="s">
        <v>136</v>
      </c>
      <c r="J5" s="133"/>
      <c r="K5" s="133"/>
      <c r="L5" s="133"/>
      <c r="M5" s="133"/>
    </row>
    <row r="6" spans="1:13" ht="15" thickBot="1" x14ac:dyDescent="0.25">
      <c r="A6" s="4"/>
      <c r="B6" s="3"/>
      <c r="C6" s="3"/>
      <c r="D6" s="3"/>
      <c r="E6" s="3"/>
      <c r="F6" s="3"/>
      <c r="G6" s="3"/>
      <c r="H6" s="11"/>
    </row>
    <row r="7" spans="1:13" ht="15" x14ac:dyDescent="0.25">
      <c r="A7" s="103"/>
      <c r="B7" s="104"/>
      <c r="C7" s="104"/>
      <c r="D7" s="104"/>
      <c r="E7" s="104"/>
      <c r="F7" s="105" t="s">
        <v>4</v>
      </c>
      <c r="G7" s="105" t="s">
        <v>16</v>
      </c>
      <c r="H7" s="106" t="s">
        <v>16</v>
      </c>
      <c r="I7" s="3"/>
      <c r="J7" s="3"/>
    </row>
    <row r="8" spans="1:13" ht="15.75" thickBot="1" x14ac:dyDescent="0.3">
      <c r="A8" s="107" t="s">
        <v>125</v>
      </c>
      <c r="B8" s="48"/>
      <c r="C8" s="48"/>
      <c r="D8" s="48"/>
      <c r="E8" s="48"/>
      <c r="F8" s="108"/>
      <c r="G8" s="109"/>
      <c r="H8" s="49"/>
      <c r="I8" s="3"/>
      <c r="J8" s="3"/>
    </row>
    <row r="9" spans="1:13" ht="15.75" thickBot="1" x14ac:dyDescent="0.3">
      <c r="A9" s="110"/>
      <c r="B9" s="111"/>
      <c r="C9" s="111"/>
      <c r="D9" s="111"/>
      <c r="E9" s="111"/>
      <c r="F9" s="112"/>
      <c r="G9" s="112"/>
      <c r="H9" s="113"/>
      <c r="I9" s="3"/>
      <c r="J9" s="3"/>
    </row>
    <row r="10" spans="1:13" ht="20.100000000000001" customHeight="1" thickTop="1" x14ac:dyDescent="0.2">
      <c r="A10" s="4"/>
      <c r="B10" s="3"/>
      <c r="C10" s="3"/>
      <c r="D10" s="3"/>
      <c r="E10" s="3"/>
      <c r="F10" s="20"/>
      <c r="G10" s="20"/>
      <c r="H10" s="11"/>
    </row>
    <row r="11" spans="1:13" ht="20.100000000000001" customHeight="1" x14ac:dyDescent="0.2">
      <c r="A11" s="4" t="s">
        <v>5</v>
      </c>
      <c r="B11" s="3"/>
      <c r="C11" s="3"/>
      <c r="D11" s="3"/>
      <c r="E11" s="3"/>
      <c r="F11" s="6">
        <v>45781</v>
      </c>
      <c r="G11" s="6">
        <v>35705</v>
      </c>
      <c r="H11" s="11">
        <v>31327</v>
      </c>
    </row>
    <row r="12" spans="1:13" ht="20.100000000000001" customHeight="1" x14ac:dyDescent="0.2">
      <c r="A12" s="21" t="s">
        <v>6</v>
      </c>
      <c r="B12" s="22"/>
      <c r="C12" s="22"/>
      <c r="D12" s="22"/>
      <c r="E12" s="22"/>
      <c r="F12" s="23">
        <v>29114</v>
      </c>
      <c r="G12" s="23">
        <v>21838</v>
      </c>
      <c r="H12" s="27">
        <v>16967</v>
      </c>
    </row>
    <row r="13" spans="1:13" ht="20.100000000000001" customHeight="1" x14ac:dyDescent="0.2">
      <c r="A13" s="21" t="s">
        <v>7</v>
      </c>
      <c r="B13" s="22"/>
      <c r="C13" s="22"/>
      <c r="D13" s="22"/>
      <c r="E13" s="22"/>
      <c r="F13" s="23">
        <v>3784</v>
      </c>
      <c r="G13" s="23">
        <v>3759</v>
      </c>
      <c r="H13" s="27">
        <v>3319</v>
      </c>
    </row>
    <row r="14" spans="1:13" ht="20.100000000000001" customHeight="1" x14ac:dyDescent="0.2">
      <c r="A14" s="21" t="s">
        <v>8</v>
      </c>
      <c r="B14" s="22"/>
      <c r="C14" s="22"/>
      <c r="D14" s="22"/>
      <c r="E14" s="22"/>
      <c r="F14" s="23">
        <v>4723</v>
      </c>
      <c r="G14" s="23">
        <v>3445</v>
      </c>
      <c r="H14" s="27">
        <v>1871</v>
      </c>
    </row>
    <row r="15" spans="1:13" ht="20.100000000000001" customHeight="1" x14ac:dyDescent="0.25">
      <c r="A15" s="114" t="s">
        <v>9</v>
      </c>
      <c r="B15" s="115"/>
      <c r="C15" s="115"/>
      <c r="D15" s="115"/>
      <c r="E15" s="115"/>
      <c r="F15" s="26">
        <v>83402</v>
      </c>
      <c r="G15" s="26">
        <v>65444</v>
      </c>
      <c r="H15" s="28">
        <v>54505</v>
      </c>
    </row>
    <row r="16" spans="1:13" ht="20.100000000000001" customHeight="1" x14ac:dyDescent="0.2">
      <c r="A16" s="21" t="s">
        <v>10</v>
      </c>
      <c r="B16" s="22"/>
      <c r="C16" s="22"/>
      <c r="D16" s="22"/>
      <c r="E16" s="22"/>
      <c r="F16" s="23">
        <v>43816</v>
      </c>
      <c r="G16" s="23">
        <v>33899</v>
      </c>
      <c r="H16" s="27">
        <v>28089</v>
      </c>
    </row>
    <row r="17" spans="1:8" ht="20.100000000000001" customHeight="1" x14ac:dyDescent="0.2">
      <c r="A17" s="21" t="s">
        <v>11</v>
      </c>
      <c r="B17" s="22"/>
      <c r="C17" s="22"/>
      <c r="D17" s="22"/>
      <c r="E17" s="22"/>
      <c r="F17" s="23">
        <v>20301</v>
      </c>
      <c r="G17" s="23">
        <v>18161</v>
      </c>
      <c r="H17" s="27">
        <v>15675</v>
      </c>
    </row>
    <row r="18" spans="1:8" ht="20.100000000000001" customHeight="1" x14ac:dyDescent="0.2">
      <c r="A18" s="21" t="s">
        <v>12</v>
      </c>
      <c r="B18" s="22"/>
      <c r="C18" s="22"/>
      <c r="D18" s="22"/>
      <c r="E18" s="22"/>
      <c r="F18" s="23">
        <v>16206</v>
      </c>
      <c r="G18" s="23">
        <v>12676</v>
      </c>
      <c r="H18" s="27">
        <v>10629</v>
      </c>
    </row>
    <row r="19" spans="1:8" ht="20.100000000000001" customHeight="1" x14ac:dyDescent="0.2">
      <c r="A19" s="21" t="s">
        <v>13</v>
      </c>
      <c r="B19" s="22"/>
      <c r="C19" s="22"/>
      <c r="D19" s="22"/>
      <c r="E19" s="22"/>
      <c r="F19" s="23">
        <v>4916</v>
      </c>
      <c r="G19" s="23">
        <v>2545</v>
      </c>
      <c r="H19" s="27">
        <v>1949</v>
      </c>
    </row>
    <row r="20" spans="1:8" ht="20.100000000000001" customHeight="1" x14ac:dyDescent="0.2">
      <c r="A20" s="21" t="s">
        <v>14</v>
      </c>
      <c r="B20" s="22"/>
      <c r="C20" s="22"/>
      <c r="D20" s="22"/>
      <c r="E20" s="22"/>
      <c r="F20" s="23">
        <v>-1837</v>
      </c>
      <c r="G20" s="23">
        <v>-1837</v>
      </c>
      <c r="H20" s="27">
        <v>-1837</v>
      </c>
    </row>
    <row r="21" spans="1:8" ht="20.100000000000001" customHeight="1" x14ac:dyDescent="0.25">
      <c r="A21" s="114" t="s">
        <v>15</v>
      </c>
      <c r="B21" s="115"/>
      <c r="C21" s="115"/>
      <c r="D21" s="115"/>
      <c r="E21" s="115"/>
      <c r="F21" s="26">
        <v>83402</v>
      </c>
      <c r="G21" s="26">
        <v>65444</v>
      </c>
      <c r="H21" s="28">
        <v>54505</v>
      </c>
    </row>
    <row r="22" spans="1:8" ht="15" thickBot="1" x14ac:dyDescent="0.25">
      <c r="A22" s="13"/>
      <c r="B22" s="2"/>
      <c r="C22" s="2"/>
      <c r="D22" s="2"/>
      <c r="E22" s="2"/>
      <c r="F22" s="5"/>
      <c r="G22" s="5"/>
      <c r="H22" s="14"/>
    </row>
    <row r="23" spans="1:8" ht="15" thickTop="1" x14ac:dyDescent="0.2"/>
    <row r="24" spans="1:8" ht="15" thickBot="1" x14ac:dyDescent="0.25"/>
    <row r="25" spans="1:8" ht="15.75" thickTop="1" x14ac:dyDescent="0.25">
      <c r="A25" s="8"/>
      <c r="B25" s="9"/>
      <c r="C25" s="15" t="s">
        <v>1</v>
      </c>
      <c r="D25" s="16"/>
      <c r="E25" s="16" t="s">
        <v>196</v>
      </c>
      <c r="F25" s="16"/>
      <c r="G25" s="16"/>
      <c r="H25" s="10"/>
    </row>
    <row r="26" spans="1:8" ht="15" x14ac:dyDescent="0.25">
      <c r="A26" s="4"/>
      <c r="B26" s="3"/>
      <c r="C26" s="17" t="s">
        <v>17</v>
      </c>
      <c r="D26" s="17"/>
      <c r="E26" s="17"/>
      <c r="F26" s="17"/>
      <c r="G26" s="17"/>
      <c r="H26" s="11"/>
    </row>
    <row r="27" spans="1:8" ht="15" x14ac:dyDescent="0.25">
      <c r="A27" s="4"/>
      <c r="B27" s="3"/>
      <c r="C27" s="18"/>
      <c r="D27" s="19" t="s">
        <v>3</v>
      </c>
      <c r="E27" s="19"/>
      <c r="F27" s="19" t="s">
        <v>198</v>
      </c>
      <c r="G27" s="18"/>
      <c r="H27" s="11"/>
    </row>
    <row r="28" spans="1:8" ht="15" thickBot="1" x14ac:dyDescent="0.25">
      <c r="A28" s="4"/>
      <c r="B28" s="3"/>
      <c r="C28" s="3"/>
      <c r="D28" s="3"/>
      <c r="E28" s="3"/>
      <c r="F28" s="3"/>
      <c r="G28" s="3"/>
      <c r="H28" s="11"/>
    </row>
    <row r="29" spans="1:8" ht="15" x14ac:dyDescent="0.25">
      <c r="A29" s="103"/>
      <c r="B29" s="104"/>
      <c r="C29" s="104"/>
      <c r="D29" s="104"/>
      <c r="E29" s="104"/>
      <c r="F29" s="105" t="s">
        <v>4</v>
      </c>
      <c r="G29" s="105" t="s">
        <v>16</v>
      </c>
      <c r="H29" s="106" t="s">
        <v>16</v>
      </c>
    </row>
    <row r="30" spans="1:8" ht="15.75" thickBot="1" x14ac:dyDescent="0.3">
      <c r="A30" s="107" t="s">
        <v>124</v>
      </c>
      <c r="B30" s="48"/>
      <c r="C30" s="48"/>
      <c r="D30" s="48"/>
      <c r="E30" s="48"/>
      <c r="F30" s="108"/>
      <c r="G30" s="109"/>
      <c r="H30" s="49"/>
    </row>
    <row r="31" spans="1:8" ht="15.75" thickBot="1" x14ac:dyDescent="0.3">
      <c r="A31" s="110"/>
      <c r="B31" s="111"/>
      <c r="C31" s="111"/>
      <c r="D31" s="111"/>
      <c r="E31" s="111"/>
      <c r="F31" s="112"/>
      <c r="G31" s="112"/>
      <c r="H31" s="113"/>
    </row>
    <row r="32" spans="1:8" ht="15" thickTop="1" x14ac:dyDescent="0.2">
      <c r="A32" s="4"/>
      <c r="B32" s="3"/>
      <c r="C32" s="3"/>
      <c r="D32" s="3"/>
      <c r="E32" s="3"/>
      <c r="F32" s="20"/>
      <c r="G32" s="20"/>
      <c r="H32" s="11"/>
    </row>
    <row r="33" spans="1:8" ht="20.100000000000001" customHeight="1" x14ac:dyDescent="0.2">
      <c r="A33" s="21" t="s">
        <v>5</v>
      </c>
      <c r="B33" s="22"/>
      <c r="C33" s="22"/>
      <c r="D33" s="22"/>
      <c r="E33" s="22"/>
      <c r="F33" s="127">
        <v>0.46139999999999998</v>
      </c>
      <c r="G33" s="127">
        <v>0.13980000000000001</v>
      </c>
      <c r="H33" s="128">
        <v>1</v>
      </c>
    </row>
    <row r="34" spans="1:8" ht="20.100000000000001" customHeight="1" x14ac:dyDescent="0.2">
      <c r="A34" s="21" t="s">
        <v>6</v>
      </c>
      <c r="B34" s="22"/>
      <c r="C34" s="22"/>
      <c r="D34" s="22"/>
      <c r="E34" s="22"/>
      <c r="F34" s="131">
        <v>0.71589999999999998</v>
      </c>
      <c r="G34" s="131">
        <v>0.28710000000000002</v>
      </c>
      <c r="H34" s="131">
        <v>1</v>
      </c>
    </row>
    <row r="35" spans="1:8" ht="20.100000000000001" customHeight="1" x14ac:dyDescent="0.2">
      <c r="A35" s="21" t="s">
        <v>7</v>
      </c>
      <c r="B35" s="22"/>
      <c r="C35" s="22"/>
      <c r="D35" s="22"/>
      <c r="E35" s="22"/>
      <c r="F35" s="131">
        <v>0.1401</v>
      </c>
      <c r="G35" s="131">
        <v>0.1326</v>
      </c>
      <c r="H35" s="131">
        <v>1</v>
      </c>
    </row>
    <row r="36" spans="1:8" ht="20.100000000000001" customHeight="1" x14ac:dyDescent="0.2">
      <c r="A36" s="21" t="s">
        <v>8</v>
      </c>
      <c r="B36" s="22"/>
      <c r="C36" s="22"/>
      <c r="D36" s="22"/>
      <c r="E36" s="22"/>
      <c r="F36" s="127">
        <v>1.5243</v>
      </c>
      <c r="G36" s="127">
        <v>0.84130000000000005</v>
      </c>
      <c r="H36" s="128">
        <v>1</v>
      </c>
    </row>
    <row r="37" spans="1:8" ht="20.100000000000001" customHeight="1" x14ac:dyDescent="0.25">
      <c r="A37" s="114" t="s">
        <v>9</v>
      </c>
      <c r="B37" s="115"/>
      <c r="C37" s="115"/>
      <c r="D37" s="115"/>
      <c r="E37" s="115"/>
      <c r="F37" s="129">
        <v>0.5302</v>
      </c>
      <c r="G37" s="129">
        <v>0.20069999999999999</v>
      </c>
      <c r="H37" s="130">
        <v>1</v>
      </c>
    </row>
    <row r="38" spans="1:8" ht="20.100000000000001" customHeight="1" x14ac:dyDescent="0.2">
      <c r="A38" s="21" t="s">
        <v>10</v>
      </c>
      <c r="B38" s="22"/>
      <c r="C38" s="22"/>
      <c r="D38" s="22"/>
      <c r="E38" s="22"/>
      <c r="F38" s="127">
        <v>0.55989999999999995</v>
      </c>
      <c r="G38" s="127">
        <v>0.20680000000000001</v>
      </c>
      <c r="H38" s="128">
        <v>1</v>
      </c>
    </row>
    <row r="39" spans="1:8" ht="20.100000000000001" customHeight="1" x14ac:dyDescent="0.2">
      <c r="A39" s="21" t="s">
        <v>11</v>
      </c>
      <c r="B39" s="22"/>
      <c r="C39" s="22"/>
      <c r="D39" s="22"/>
      <c r="E39" s="22"/>
      <c r="F39" s="127">
        <v>0.29509999999999997</v>
      </c>
      <c r="G39" s="127">
        <v>0.15859999999999999</v>
      </c>
      <c r="H39" s="128">
        <v>1</v>
      </c>
    </row>
    <row r="40" spans="1:8" ht="20.100000000000001" customHeight="1" x14ac:dyDescent="0.2">
      <c r="A40" s="21" t="s">
        <v>12</v>
      </c>
      <c r="B40" s="22"/>
      <c r="C40" s="22"/>
      <c r="D40" s="22"/>
      <c r="E40" s="22"/>
      <c r="F40" s="127">
        <v>0.52470000000000006</v>
      </c>
      <c r="G40" s="127">
        <v>0.19259999999999999</v>
      </c>
      <c r="H40" s="128">
        <v>1</v>
      </c>
    </row>
    <row r="41" spans="1:8" ht="20.100000000000001" customHeight="1" x14ac:dyDescent="0.2">
      <c r="A41" s="21" t="s">
        <v>13</v>
      </c>
      <c r="B41" s="22"/>
      <c r="C41" s="22"/>
      <c r="D41" s="22"/>
      <c r="E41" s="22"/>
      <c r="F41" s="127">
        <v>1.5223</v>
      </c>
      <c r="G41" s="127">
        <v>0.30580000000000002</v>
      </c>
      <c r="H41" s="128">
        <v>1</v>
      </c>
    </row>
    <row r="42" spans="1:8" ht="20.100000000000001" customHeight="1" x14ac:dyDescent="0.2">
      <c r="A42" s="21" t="s">
        <v>14</v>
      </c>
      <c r="B42" s="22"/>
      <c r="C42" s="22"/>
      <c r="D42" s="22"/>
      <c r="E42" s="22"/>
      <c r="F42" s="127">
        <v>0</v>
      </c>
      <c r="G42" s="127">
        <v>0</v>
      </c>
      <c r="H42" s="128">
        <v>1</v>
      </c>
    </row>
    <row r="43" spans="1:8" ht="20.100000000000001" customHeight="1" x14ac:dyDescent="0.25">
      <c r="A43" s="114" t="s">
        <v>15</v>
      </c>
      <c r="B43" s="115"/>
      <c r="C43" s="115"/>
      <c r="D43" s="115"/>
      <c r="E43" s="115"/>
      <c r="F43" s="129">
        <v>0.5302</v>
      </c>
      <c r="G43" s="129">
        <v>0.20069999999999999</v>
      </c>
      <c r="H43" s="130">
        <v>1</v>
      </c>
    </row>
    <row r="44" spans="1:8" ht="20.100000000000001" customHeight="1" thickBot="1" x14ac:dyDescent="0.25">
      <c r="A44" s="13"/>
      <c r="B44" s="2"/>
      <c r="C44" s="2"/>
      <c r="D44" s="2"/>
      <c r="E44" s="2"/>
      <c r="F44" s="5"/>
      <c r="G44" s="5"/>
      <c r="H44" s="14"/>
    </row>
    <row r="45" spans="1:8" ht="15" thickTop="1" x14ac:dyDescent="0.2"/>
    <row r="46" spans="1:8" ht="15" thickBot="1" x14ac:dyDescent="0.25"/>
    <row r="47" spans="1:8" ht="15.75" thickTop="1" x14ac:dyDescent="0.25">
      <c r="A47" s="8"/>
      <c r="B47" s="9"/>
      <c r="C47" s="15" t="s">
        <v>1</v>
      </c>
      <c r="D47" s="16"/>
      <c r="E47" s="16" t="s">
        <v>196</v>
      </c>
      <c r="F47" s="16"/>
      <c r="G47" s="16"/>
      <c r="H47" s="10"/>
    </row>
    <row r="48" spans="1:8" ht="15" x14ac:dyDescent="0.25">
      <c r="A48" s="4"/>
      <c r="B48" s="3"/>
      <c r="C48" s="17" t="s">
        <v>18</v>
      </c>
      <c r="D48" s="17"/>
      <c r="E48" s="17"/>
      <c r="F48" s="17"/>
      <c r="G48" s="17"/>
      <c r="H48" s="11"/>
    </row>
    <row r="49" spans="1:8" ht="15" x14ac:dyDescent="0.25">
      <c r="A49" s="4"/>
      <c r="B49" s="3"/>
      <c r="C49" s="18"/>
      <c r="D49" s="19" t="s">
        <v>3</v>
      </c>
      <c r="E49" s="19"/>
      <c r="F49" s="19" t="s">
        <v>198</v>
      </c>
      <c r="G49" s="18"/>
      <c r="H49" s="11"/>
    </row>
    <row r="50" spans="1:8" ht="15" thickBot="1" x14ac:dyDescent="0.25">
      <c r="A50" s="4"/>
      <c r="B50" s="3"/>
      <c r="C50" s="3"/>
      <c r="D50" s="3"/>
      <c r="E50" s="3"/>
      <c r="F50" s="3"/>
      <c r="G50" s="3"/>
      <c r="H50" s="11"/>
    </row>
    <row r="51" spans="1:8" ht="15" x14ac:dyDescent="0.25">
      <c r="A51" s="103"/>
      <c r="B51" s="104"/>
      <c r="C51" s="104"/>
      <c r="D51" s="104"/>
      <c r="E51" s="104"/>
      <c r="F51" s="105" t="s">
        <v>4</v>
      </c>
      <c r="G51" s="105" t="s">
        <v>16</v>
      </c>
      <c r="H51" s="106" t="s">
        <v>16</v>
      </c>
    </row>
    <row r="52" spans="1:8" ht="15.75" thickBot="1" x14ac:dyDescent="0.3">
      <c r="A52" s="107" t="s">
        <v>126</v>
      </c>
      <c r="B52" s="48"/>
      <c r="C52" s="48"/>
      <c r="D52" s="48"/>
      <c r="E52" s="48"/>
      <c r="F52" s="108"/>
      <c r="G52" s="109"/>
      <c r="H52" s="49"/>
    </row>
    <row r="53" spans="1:8" ht="15.75" thickBot="1" x14ac:dyDescent="0.3">
      <c r="A53" s="110"/>
      <c r="B53" s="111"/>
      <c r="C53" s="111"/>
      <c r="D53" s="111"/>
      <c r="E53" s="111"/>
      <c r="F53" s="112"/>
      <c r="G53" s="112"/>
      <c r="H53" s="113"/>
    </row>
    <row r="54" spans="1:8" ht="15" thickTop="1" x14ac:dyDescent="0.2">
      <c r="A54" s="4"/>
      <c r="B54" s="3"/>
      <c r="C54" s="3"/>
      <c r="D54" s="3"/>
      <c r="E54" s="3"/>
      <c r="F54" s="20"/>
      <c r="G54" s="20"/>
      <c r="H54" s="11"/>
    </row>
    <row r="55" spans="1:8" ht="20.100000000000001" customHeight="1" x14ac:dyDescent="0.2">
      <c r="A55" s="21" t="s">
        <v>5</v>
      </c>
      <c r="B55" s="22"/>
      <c r="C55" s="22"/>
      <c r="D55" s="22"/>
      <c r="E55" s="22"/>
      <c r="F55" s="131">
        <v>0.54890000000000005</v>
      </c>
      <c r="G55" s="131">
        <v>0.54559999999999997</v>
      </c>
      <c r="H55" s="131">
        <v>0.57479999999999998</v>
      </c>
    </row>
    <row r="56" spans="1:8" ht="20.100000000000001" customHeight="1" x14ac:dyDescent="0.2">
      <c r="A56" s="21" t="s">
        <v>6</v>
      </c>
      <c r="B56" s="22"/>
      <c r="C56" s="22"/>
      <c r="D56" s="22"/>
      <c r="E56" s="22"/>
      <c r="F56" s="131">
        <v>0.34910000000000002</v>
      </c>
      <c r="G56" s="131">
        <v>0.3337</v>
      </c>
      <c r="H56" s="131">
        <v>0.31130000000000002</v>
      </c>
    </row>
    <row r="57" spans="1:8" ht="20.100000000000001" customHeight="1" x14ac:dyDescent="0.2">
      <c r="A57" s="21" t="s">
        <v>7</v>
      </c>
      <c r="B57" s="22"/>
      <c r="C57" s="22"/>
      <c r="D57" s="22"/>
      <c r="E57" s="22"/>
      <c r="F57" s="131">
        <v>4.5400000000000003E-2</v>
      </c>
      <c r="G57" s="131">
        <v>5.74E-2</v>
      </c>
      <c r="H57" s="131">
        <v>6.0900000000000003E-2</v>
      </c>
    </row>
    <row r="58" spans="1:8" ht="20.100000000000001" customHeight="1" x14ac:dyDescent="0.2">
      <c r="A58" s="21" t="s">
        <v>8</v>
      </c>
      <c r="B58" s="22"/>
      <c r="C58" s="22"/>
      <c r="D58" s="22"/>
      <c r="E58" s="22"/>
      <c r="F58" s="131">
        <v>5.6599999999999998E-2</v>
      </c>
      <c r="G58" s="131">
        <v>5.2600000000000001E-2</v>
      </c>
      <c r="H58" s="131">
        <v>3.4299999999999997E-2</v>
      </c>
    </row>
    <row r="59" spans="1:8" ht="20.100000000000001" customHeight="1" x14ac:dyDescent="0.25">
      <c r="A59" s="114" t="s">
        <v>9</v>
      </c>
      <c r="B59" s="115"/>
      <c r="C59" s="115"/>
      <c r="D59" s="115"/>
      <c r="E59" s="115"/>
      <c r="F59" s="132">
        <v>1</v>
      </c>
      <c r="G59" s="132">
        <v>1</v>
      </c>
      <c r="H59" s="132">
        <v>1</v>
      </c>
    </row>
    <row r="60" spans="1:8" ht="20.100000000000001" customHeight="1" x14ac:dyDescent="0.2">
      <c r="A60" s="21" t="s">
        <v>10</v>
      </c>
      <c r="B60" s="22"/>
      <c r="C60" s="22"/>
      <c r="D60" s="22"/>
      <c r="E60" s="22"/>
      <c r="F60" s="131">
        <v>0.52539999999999998</v>
      </c>
      <c r="G60" s="131">
        <v>0.51800000000000002</v>
      </c>
      <c r="H60" s="131">
        <v>0.51529999999999998</v>
      </c>
    </row>
    <row r="61" spans="1:8" ht="20.100000000000001" customHeight="1" x14ac:dyDescent="0.2">
      <c r="A61" s="21" t="s">
        <v>11</v>
      </c>
      <c r="B61" s="22"/>
      <c r="C61" s="22"/>
      <c r="D61" s="22"/>
      <c r="E61" s="22"/>
      <c r="F61" s="131">
        <v>0.24340000000000001</v>
      </c>
      <c r="G61" s="131">
        <v>0.27750000000000002</v>
      </c>
      <c r="H61" s="131">
        <v>0.28760000000000002</v>
      </c>
    </row>
    <row r="62" spans="1:8" ht="20.100000000000001" customHeight="1" x14ac:dyDescent="0.2">
      <c r="A62" s="21" t="s">
        <v>12</v>
      </c>
      <c r="B62" s="22"/>
      <c r="C62" s="22"/>
      <c r="D62" s="22"/>
      <c r="E62" s="22"/>
      <c r="F62" s="131">
        <v>0.1943</v>
      </c>
      <c r="G62" s="131">
        <v>0.19370000000000001</v>
      </c>
      <c r="H62" s="131">
        <v>0.19500000000000001</v>
      </c>
    </row>
    <row r="63" spans="1:8" ht="20.100000000000001" customHeight="1" x14ac:dyDescent="0.2">
      <c r="A63" s="21" t="s">
        <v>13</v>
      </c>
      <c r="B63" s="22"/>
      <c r="C63" s="22"/>
      <c r="D63" s="22"/>
      <c r="E63" s="22"/>
      <c r="F63" s="131">
        <v>5.8900000000000001E-2</v>
      </c>
      <c r="G63" s="131">
        <v>3.8899999999999997E-2</v>
      </c>
      <c r="H63" s="131">
        <v>3.5799999999999998E-2</v>
      </c>
    </row>
    <row r="64" spans="1:8" ht="20.100000000000001" customHeight="1" x14ac:dyDescent="0.2">
      <c r="A64" s="21" t="s">
        <v>14</v>
      </c>
      <c r="B64" s="22"/>
      <c r="C64" s="22"/>
      <c r="D64" s="22"/>
      <c r="E64" s="22"/>
      <c r="F64" s="131">
        <v>-2.1999999999999999E-2</v>
      </c>
      <c r="G64" s="131">
        <v>-2.81E-2</v>
      </c>
      <c r="H64" s="131">
        <v>-3.3700000000000001E-2</v>
      </c>
    </row>
    <row r="65" spans="1:8" ht="20.100000000000001" customHeight="1" x14ac:dyDescent="0.25">
      <c r="A65" s="114" t="s">
        <v>15</v>
      </c>
      <c r="B65" s="115"/>
      <c r="C65" s="115"/>
      <c r="D65" s="115"/>
      <c r="E65" s="115"/>
      <c r="F65" s="132">
        <v>1</v>
      </c>
      <c r="G65" s="132">
        <v>1</v>
      </c>
      <c r="H65" s="132">
        <v>1</v>
      </c>
    </row>
    <row r="66" spans="1:8" ht="20.100000000000001" customHeight="1" thickBot="1" x14ac:dyDescent="0.25">
      <c r="A66" s="13"/>
      <c r="B66" s="2"/>
      <c r="C66" s="2"/>
      <c r="D66" s="2"/>
      <c r="E66" s="2"/>
      <c r="F66" s="5"/>
      <c r="G66" s="5"/>
      <c r="H66" s="14"/>
    </row>
    <row r="67" spans="1:8" ht="15" thickTop="1" x14ac:dyDescent="0.2"/>
  </sheetData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zoomScale="80" zoomScaleNormal="80" workbookViewId="0">
      <selection activeCell="H21" sqref="H21"/>
    </sheetView>
    <sheetView workbookViewId="1"/>
  </sheetViews>
  <sheetFormatPr defaultRowHeight="14.25" x14ac:dyDescent="0.2"/>
  <cols>
    <col min="1" max="5" width="9.140625" style="1"/>
    <col min="6" max="8" width="20.7109375" style="1" customWidth="1"/>
    <col min="9" max="16384" width="9.140625" style="1"/>
  </cols>
  <sheetData>
    <row r="1" spans="1:13" ht="15" x14ac:dyDescent="0.25">
      <c r="A1" s="29" t="s">
        <v>184</v>
      </c>
      <c r="B1" s="29"/>
      <c r="C1" s="29" t="s">
        <v>19</v>
      </c>
      <c r="D1" s="29"/>
      <c r="E1" s="29"/>
    </row>
    <row r="2" spans="1:13" ht="15" thickBot="1" x14ac:dyDescent="0.25"/>
    <row r="3" spans="1:13" ht="15.75" thickTop="1" x14ac:dyDescent="0.25">
      <c r="A3" s="8"/>
      <c r="B3" s="9"/>
      <c r="C3" s="15" t="s">
        <v>1</v>
      </c>
      <c r="D3" s="16"/>
      <c r="E3" s="16"/>
      <c r="F3" s="16" t="s">
        <v>195</v>
      </c>
      <c r="G3" s="16"/>
      <c r="H3" s="10"/>
    </row>
    <row r="4" spans="1:13" ht="15" x14ac:dyDescent="0.25">
      <c r="A4" s="4"/>
      <c r="B4" s="3"/>
      <c r="C4" s="17" t="s">
        <v>20</v>
      </c>
      <c r="D4" s="17"/>
      <c r="E4" s="17"/>
      <c r="F4" s="17"/>
      <c r="G4" s="17"/>
      <c r="H4" s="11"/>
      <c r="I4" s="133" t="s">
        <v>135</v>
      </c>
    </row>
    <row r="5" spans="1:13" ht="15" x14ac:dyDescent="0.25">
      <c r="A5" s="4"/>
      <c r="B5" s="3"/>
      <c r="C5" s="18"/>
      <c r="D5" s="19" t="s">
        <v>3</v>
      </c>
      <c r="E5" s="19"/>
      <c r="F5" s="19" t="s">
        <v>198</v>
      </c>
      <c r="G5" s="18"/>
      <c r="H5" s="11"/>
      <c r="I5" s="133" t="s">
        <v>136</v>
      </c>
      <c r="J5" s="133"/>
      <c r="K5" s="133"/>
      <c r="L5" s="133"/>
      <c r="M5" s="133"/>
    </row>
    <row r="6" spans="1:13" ht="15" thickBot="1" x14ac:dyDescent="0.25">
      <c r="A6" s="4"/>
      <c r="B6" s="3"/>
      <c r="C6" s="3"/>
      <c r="D6" s="3"/>
      <c r="E6" s="3"/>
      <c r="F6" s="3"/>
      <c r="G6" s="3"/>
      <c r="H6" s="11"/>
    </row>
    <row r="7" spans="1:13" ht="15" x14ac:dyDescent="0.25">
      <c r="A7" s="103"/>
      <c r="B7" s="104"/>
      <c r="C7" s="104"/>
      <c r="D7" s="104"/>
      <c r="E7" s="104"/>
      <c r="F7" s="105" t="s">
        <v>4</v>
      </c>
      <c r="G7" s="105" t="s">
        <v>16</v>
      </c>
      <c r="H7" s="106" t="s">
        <v>16</v>
      </c>
    </row>
    <row r="8" spans="1:13" ht="15.75" thickBot="1" x14ac:dyDescent="0.3">
      <c r="A8" s="107" t="s">
        <v>128</v>
      </c>
      <c r="B8" s="48"/>
      <c r="C8" s="48"/>
      <c r="D8" s="48"/>
      <c r="E8" s="48"/>
      <c r="F8" s="108"/>
      <c r="G8" s="109"/>
      <c r="H8" s="49"/>
    </row>
    <row r="9" spans="1:13" ht="15.75" thickBot="1" x14ac:dyDescent="0.3">
      <c r="A9" s="110"/>
      <c r="B9" s="111"/>
      <c r="C9" s="111"/>
      <c r="D9" s="111"/>
      <c r="E9" s="111"/>
      <c r="F9" s="112">
        <v>2016</v>
      </c>
      <c r="G9" s="112">
        <v>2015</v>
      </c>
      <c r="H9" s="113">
        <v>2014</v>
      </c>
    </row>
    <row r="10" spans="1:13" ht="15" thickTop="1" x14ac:dyDescent="0.2">
      <c r="A10" s="30" t="s">
        <v>21</v>
      </c>
      <c r="B10" s="31"/>
      <c r="C10" s="31"/>
      <c r="D10" s="31"/>
      <c r="E10" s="31"/>
      <c r="F10" s="134">
        <v>135.99</v>
      </c>
      <c r="G10" s="134">
        <v>107</v>
      </c>
      <c r="H10" s="135">
        <v>88.99</v>
      </c>
    </row>
    <row r="11" spans="1:13" ht="20.100000000000001" customHeight="1" x14ac:dyDescent="0.2">
      <c r="A11" s="30" t="s">
        <v>22</v>
      </c>
      <c r="B11" s="31"/>
      <c r="C11" s="31"/>
      <c r="D11" s="31"/>
      <c r="E11" s="31"/>
      <c r="F11" s="136">
        <v>88.27</v>
      </c>
      <c r="G11" s="136">
        <v>71.66</v>
      </c>
      <c r="H11" s="135">
        <v>67.75</v>
      </c>
    </row>
    <row r="12" spans="1:13" ht="20.100000000000001" customHeight="1" x14ac:dyDescent="0.2">
      <c r="A12" s="32" t="s">
        <v>23</v>
      </c>
      <c r="B12" s="33"/>
      <c r="C12" s="33"/>
      <c r="D12" s="33"/>
      <c r="E12" s="33"/>
      <c r="F12" s="137">
        <v>47.72</v>
      </c>
      <c r="G12" s="137">
        <v>35.36</v>
      </c>
      <c r="H12" s="138">
        <v>26.24</v>
      </c>
    </row>
    <row r="13" spans="1:13" ht="20.100000000000001" customHeight="1" x14ac:dyDescent="0.2">
      <c r="A13" s="32" t="s">
        <v>24</v>
      </c>
      <c r="B13" s="33"/>
      <c r="C13" s="33"/>
      <c r="D13" s="33"/>
      <c r="E13" s="33"/>
      <c r="F13" s="137">
        <v>43.54</v>
      </c>
      <c r="G13" s="137">
        <v>33.119999999999997</v>
      </c>
      <c r="H13" s="138">
        <v>26.06</v>
      </c>
    </row>
    <row r="14" spans="1:13" ht="20.100000000000001" customHeight="1" x14ac:dyDescent="0.2">
      <c r="A14" s="32" t="s">
        <v>25</v>
      </c>
      <c r="B14" s="33"/>
      <c r="C14" s="33"/>
      <c r="D14" s="33"/>
      <c r="E14" s="33"/>
      <c r="F14" s="137">
        <v>4.1900000000000004</v>
      </c>
      <c r="G14" s="137">
        <v>2.23</v>
      </c>
      <c r="H14" s="138">
        <v>0.18</v>
      </c>
    </row>
    <row r="15" spans="1:13" ht="20.100000000000001" customHeight="1" x14ac:dyDescent="0.2">
      <c r="A15" s="24" t="s">
        <v>26</v>
      </c>
      <c r="B15" s="25"/>
      <c r="C15" s="25"/>
      <c r="D15" s="25"/>
      <c r="E15" s="25"/>
      <c r="F15" s="139">
        <v>-294</v>
      </c>
      <c r="G15" s="139">
        <v>-665</v>
      </c>
      <c r="H15" s="140">
        <v>-289</v>
      </c>
    </row>
    <row r="16" spans="1:13" ht="20.100000000000001" customHeight="1" x14ac:dyDescent="0.2">
      <c r="A16" s="32" t="s">
        <v>27</v>
      </c>
      <c r="B16" s="33"/>
      <c r="C16" s="33"/>
      <c r="D16" s="33"/>
      <c r="E16" s="33"/>
      <c r="F16" s="137">
        <v>3.9</v>
      </c>
      <c r="G16" s="137">
        <v>1.57</v>
      </c>
      <c r="H16" s="138">
        <v>-0.11</v>
      </c>
    </row>
    <row r="17" spans="1:8" ht="20.100000000000001" customHeight="1" x14ac:dyDescent="0.2">
      <c r="A17" s="32" t="s">
        <v>28</v>
      </c>
      <c r="B17" s="33"/>
      <c r="C17" s="33"/>
      <c r="D17" s="33"/>
      <c r="E17" s="33"/>
      <c r="F17" s="137">
        <v>1.42</v>
      </c>
      <c r="G17" s="137">
        <v>0.95</v>
      </c>
      <c r="H17" s="138">
        <v>0.17</v>
      </c>
    </row>
    <row r="18" spans="1:8" ht="20.100000000000001" customHeight="1" x14ac:dyDescent="0.2">
      <c r="A18" s="32" t="s">
        <v>29</v>
      </c>
      <c r="B18" s="33"/>
      <c r="C18" s="33"/>
      <c r="D18" s="33"/>
      <c r="E18" s="33"/>
      <c r="F18" s="137">
        <v>2.37</v>
      </c>
      <c r="G18" s="137">
        <v>0.6</v>
      </c>
      <c r="H18" s="138">
        <v>-0.24</v>
      </c>
    </row>
    <row r="19" spans="1:8" ht="20.100000000000001" customHeight="1" x14ac:dyDescent="0.2">
      <c r="A19" s="32" t="s">
        <v>30</v>
      </c>
      <c r="B19" s="33"/>
      <c r="C19" s="33"/>
      <c r="D19" s="33"/>
      <c r="E19" s="33"/>
      <c r="F19" s="137">
        <v>0</v>
      </c>
      <c r="G19" s="137">
        <v>0</v>
      </c>
      <c r="H19" s="138">
        <v>0</v>
      </c>
    </row>
    <row r="20" spans="1:8" ht="20.100000000000001" customHeight="1" x14ac:dyDescent="0.2">
      <c r="A20" s="32" t="s">
        <v>31</v>
      </c>
      <c r="B20" s="33"/>
      <c r="C20" s="33"/>
      <c r="D20" s="33"/>
      <c r="E20" s="33"/>
      <c r="F20" s="137">
        <v>2.37</v>
      </c>
      <c r="G20" s="137">
        <v>0.6</v>
      </c>
      <c r="H20" s="138">
        <v>-0.24</v>
      </c>
    </row>
    <row r="21" spans="1:8" ht="20.100000000000001" customHeight="1" x14ac:dyDescent="0.2">
      <c r="A21" s="24" t="s">
        <v>32</v>
      </c>
      <c r="B21" s="25"/>
      <c r="C21" s="25"/>
      <c r="D21" s="25"/>
      <c r="E21" s="25"/>
      <c r="F21" s="139">
        <v>5.32</v>
      </c>
      <c r="G21" s="139">
        <v>1.25</v>
      </c>
      <c r="H21" s="140">
        <v>-0.52</v>
      </c>
    </row>
    <row r="22" spans="1:8" ht="15" thickBot="1" x14ac:dyDescent="0.25">
      <c r="A22" s="13"/>
      <c r="B22" s="2"/>
      <c r="C22" s="2"/>
      <c r="D22" s="2"/>
      <c r="E22" s="2"/>
      <c r="F22" s="141"/>
      <c r="G22" s="141"/>
      <c r="H22" s="142"/>
    </row>
    <row r="23" spans="1:8" ht="15" thickTop="1" x14ac:dyDescent="0.2"/>
    <row r="24" spans="1:8" ht="15" thickBot="1" x14ac:dyDescent="0.25"/>
    <row r="25" spans="1:8" ht="15.75" thickTop="1" x14ac:dyDescent="0.25">
      <c r="A25" s="8"/>
      <c r="B25" s="9"/>
      <c r="C25" s="15" t="s">
        <v>1</v>
      </c>
      <c r="D25" s="16"/>
      <c r="E25" s="16"/>
      <c r="F25" s="16" t="s">
        <v>196</v>
      </c>
      <c r="G25" s="16"/>
      <c r="H25" s="10"/>
    </row>
    <row r="26" spans="1:8" ht="15" x14ac:dyDescent="0.25">
      <c r="A26" s="34" t="s">
        <v>33</v>
      </c>
      <c r="B26" s="17"/>
      <c r="C26" s="17"/>
      <c r="D26" s="36"/>
      <c r="E26" s="17"/>
      <c r="F26" s="17"/>
      <c r="G26" s="17"/>
      <c r="H26" s="35"/>
    </row>
    <row r="27" spans="1:8" ht="15" x14ac:dyDescent="0.25">
      <c r="A27" s="4"/>
      <c r="B27" s="3"/>
      <c r="C27" s="18"/>
      <c r="D27" s="19" t="s">
        <v>3</v>
      </c>
      <c r="E27" s="19"/>
      <c r="F27" s="19" t="s">
        <v>198</v>
      </c>
      <c r="G27" s="18"/>
      <c r="H27" s="11"/>
    </row>
    <row r="28" spans="1:8" ht="15" thickBot="1" x14ac:dyDescent="0.25">
      <c r="A28" s="4"/>
      <c r="B28" s="3"/>
      <c r="C28" s="3"/>
      <c r="D28" s="3"/>
      <c r="E28" s="3"/>
      <c r="F28" s="3"/>
      <c r="G28" s="3"/>
      <c r="H28" s="11"/>
    </row>
    <row r="29" spans="1:8" ht="15" x14ac:dyDescent="0.25">
      <c r="A29" s="103"/>
      <c r="B29" s="104"/>
      <c r="C29" s="104"/>
      <c r="D29" s="104"/>
      <c r="E29" s="104"/>
      <c r="F29" s="105" t="s">
        <v>4</v>
      </c>
      <c r="G29" s="105" t="s">
        <v>16</v>
      </c>
      <c r="H29" s="106" t="s">
        <v>16</v>
      </c>
    </row>
    <row r="30" spans="1:8" ht="15.75" thickBot="1" x14ac:dyDescent="0.3">
      <c r="A30" s="107" t="s">
        <v>128</v>
      </c>
      <c r="B30" s="48"/>
      <c r="C30" s="48"/>
      <c r="D30" s="48"/>
      <c r="E30" s="48"/>
      <c r="F30" s="108">
        <v>2016</v>
      </c>
      <c r="G30" s="109">
        <v>2015</v>
      </c>
      <c r="H30" s="49">
        <v>2014</v>
      </c>
    </row>
    <row r="31" spans="1:8" ht="15.75" thickBot="1" x14ac:dyDescent="0.3">
      <c r="A31" s="110"/>
      <c r="B31" s="111"/>
      <c r="C31" s="111"/>
      <c r="D31" s="111"/>
      <c r="E31" s="111"/>
      <c r="F31" s="112"/>
      <c r="G31" s="112"/>
      <c r="H31" s="113"/>
    </row>
    <row r="32" spans="1:8" ht="20.100000000000001" customHeight="1" thickTop="1" x14ac:dyDescent="0.2">
      <c r="A32" s="30" t="s">
        <v>21</v>
      </c>
      <c r="B32" s="31"/>
      <c r="C32" s="31"/>
      <c r="D32" s="31"/>
      <c r="E32" s="31"/>
      <c r="F32" s="143">
        <f>SUM((F10/H10))</f>
        <v>1.5281492302505901</v>
      </c>
      <c r="G32" s="143">
        <f>SUM((G10/H10))</f>
        <v>1.2023822901449601</v>
      </c>
      <c r="H32" s="144">
        <v>1</v>
      </c>
    </row>
    <row r="33" spans="1:8" ht="20.100000000000001" customHeight="1" x14ac:dyDescent="0.2">
      <c r="A33" s="30" t="s">
        <v>22</v>
      </c>
      <c r="B33" s="31"/>
      <c r="C33" s="31"/>
      <c r="D33" s="31"/>
      <c r="E33" s="31"/>
      <c r="F33" s="145">
        <f t="shared" ref="F33:F43" si="0">SUM(F11/H11)</f>
        <v>1.3028782287822878</v>
      </c>
      <c r="G33" s="145">
        <f t="shared" ref="G33:G43" si="1">SUM(G11/H11)</f>
        <v>1.0577121771217712</v>
      </c>
      <c r="H33" s="146">
        <v>1</v>
      </c>
    </row>
    <row r="34" spans="1:8" ht="20.100000000000001" customHeight="1" x14ac:dyDescent="0.2">
      <c r="A34" s="32" t="s">
        <v>23</v>
      </c>
      <c r="B34" s="33"/>
      <c r="C34" s="33"/>
      <c r="D34" s="33"/>
      <c r="E34" s="33"/>
      <c r="F34" s="145">
        <f t="shared" si="0"/>
        <v>1.8185975609756098</v>
      </c>
      <c r="G34" s="145">
        <f t="shared" si="1"/>
        <v>1.3475609756097562</v>
      </c>
      <c r="H34" s="146">
        <v>1</v>
      </c>
    </row>
    <row r="35" spans="1:8" ht="20.100000000000001" customHeight="1" x14ac:dyDescent="0.2">
      <c r="A35" s="32" t="s">
        <v>24</v>
      </c>
      <c r="B35" s="33"/>
      <c r="C35" s="33"/>
      <c r="D35" s="33"/>
      <c r="E35" s="33"/>
      <c r="F35" s="145">
        <f t="shared" si="0"/>
        <v>1.6707597851112816</v>
      </c>
      <c r="G35" s="145">
        <f t="shared" si="1"/>
        <v>1.2709132770529548</v>
      </c>
      <c r="H35" s="146">
        <v>1</v>
      </c>
    </row>
    <row r="36" spans="1:8" ht="20.100000000000001" customHeight="1" x14ac:dyDescent="0.2">
      <c r="A36" s="32" t="s">
        <v>25</v>
      </c>
      <c r="B36" s="33"/>
      <c r="C36" s="33"/>
      <c r="D36" s="33"/>
      <c r="E36" s="33"/>
      <c r="F36" s="145">
        <f t="shared" si="0"/>
        <v>23.277777777777782</v>
      </c>
      <c r="G36" s="145">
        <f t="shared" si="1"/>
        <v>12.388888888888889</v>
      </c>
      <c r="H36" s="146">
        <v>1</v>
      </c>
    </row>
    <row r="37" spans="1:8" ht="20.100000000000001" customHeight="1" x14ac:dyDescent="0.2">
      <c r="A37" s="32" t="s">
        <v>26</v>
      </c>
      <c r="B37" s="33"/>
      <c r="C37" s="33"/>
      <c r="D37" s="33"/>
      <c r="E37" s="33"/>
      <c r="F37" s="145">
        <f t="shared" si="0"/>
        <v>1.0173010380622838</v>
      </c>
      <c r="G37" s="145">
        <f t="shared" si="1"/>
        <v>2.301038062283737</v>
      </c>
      <c r="H37" s="146">
        <v>1</v>
      </c>
    </row>
    <row r="38" spans="1:8" ht="20.100000000000001" customHeight="1" x14ac:dyDescent="0.2">
      <c r="A38" s="32" t="s">
        <v>27</v>
      </c>
      <c r="B38" s="33"/>
      <c r="C38" s="33"/>
      <c r="D38" s="33"/>
      <c r="E38" s="33"/>
      <c r="F38" s="145">
        <f t="shared" si="0"/>
        <v>-35.454545454545453</v>
      </c>
      <c r="G38" s="145">
        <f t="shared" si="1"/>
        <v>-14.272727272727273</v>
      </c>
      <c r="H38" s="146">
        <v>1</v>
      </c>
    </row>
    <row r="39" spans="1:8" ht="20.100000000000001" customHeight="1" x14ac:dyDescent="0.2">
      <c r="A39" s="32" t="s">
        <v>28</v>
      </c>
      <c r="B39" s="33"/>
      <c r="C39" s="33"/>
      <c r="D39" s="33"/>
      <c r="E39" s="33"/>
      <c r="F39" s="145">
        <f t="shared" si="0"/>
        <v>8.352941176470587</v>
      </c>
      <c r="G39" s="145">
        <f t="shared" si="1"/>
        <v>5.5882352941176467</v>
      </c>
      <c r="H39" s="146">
        <v>1</v>
      </c>
    </row>
    <row r="40" spans="1:8" ht="20.100000000000001" customHeight="1" x14ac:dyDescent="0.2">
      <c r="A40" s="32" t="s">
        <v>29</v>
      </c>
      <c r="B40" s="33"/>
      <c r="C40" s="33"/>
      <c r="D40" s="33"/>
      <c r="E40" s="33"/>
      <c r="F40" s="145">
        <f t="shared" si="0"/>
        <v>-9.875</v>
      </c>
      <c r="G40" s="145">
        <f t="shared" si="1"/>
        <v>-2.5</v>
      </c>
      <c r="H40" s="146">
        <v>1</v>
      </c>
    </row>
    <row r="41" spans="1:8" ht="20.100000000000001" customHeight="1" x14ac:dyDescent="0.2">
      <c r="A41" s="32" t="s">
        <v>30</v>
      </c>
      <c r="B41" s="33"/>
      <c r="C41" s="33"/>
      <c r="D41" s="33"/>
      <c r="E41" s="33"/>
      <c r="F41" s="145" t="e">
        <f t="shared" si="0"/>
        <v>#DIV/0!</v>
      </c>
      <c r="G41" s="145" t="e">
        <f t="shared" si="1"/>
        <v>#DIV/0!</v>
      </c>
      <c r="H41" s="146">
        <v>1</v>
      </c>
    </row>
    <row r="42" spans="1:8" ht="20.100000000000001" customHeight="1" x14ac:dyDescent="0.2">
      <c r="A42" s="32" t="s">
        <v>31</v>
      </c>
      <c r="B42" s="33"/>
      <c r="C42" s="33"/>
      <c r="D42" s="33"/>
      <c r="E42" s="33"/>
      <c r="F42" s="145">
        <f t="shared" si="0"/>
        <v>-9.875</v>
      </c>
      <c r="G42" s="145">
        <f t="shared" si="1"/>
        <v>-2.5</v>
      </c>
      <c r="H42" s="146">
        <v>1</v>
      </c>
    </row>
    <row r="43" spans="1:8" ht="20.100000000000001" customHeight="1" x14ac:dyDescent="0.2">
      <c r="A43" s="32" t="s">
        <v>32</v>
      </c>
      <c r="B43" s="33"/>
      <c r="C43" s="33"/>
      <c r="D43" s="33"/>
      <c r="E43" s="33"/>
      <c r="F43" s="145">
        <f t="shared" si="0"/>
        <v>-10.230769230769232</v>
      </c>
      <c r="G43" s="145">
        <f t="shared" si="1"/>
        <v>-2.4038461538461537</v>
      </c>
      <c r="H43" s="146">
        <v>1</v>
      </c>
    </row>
    <row r="44" spans="1:8" ht="15" thickBot="1" x14ac:dyDescent="0.25">
      <c r="A44" s="13"/>
      <c r="B44" s="2"/>
      <c r="C44" s="2"/>
      <c r="D44" s="2"/>
      <c r="E44" s="2"/>
      <c r="F44" s="5"/>
      <c r="G44" s="5"/>
      <c r="H44" s="14"/>
    </row>
    <row r="45" spans="1:8" ht="15" thickTop="1" x14ac:dyDescent="0.2"/>
    <row r="46" spans="1:8" ht="15" thickBot="1" x14ac:dyDescent="0.25"/>
    <row r="47" spans="1:8" ht="15.75" thickTop="1" x14ac:dyDescent="0.25">
      <c r="A47" s="8"/>
      <c r="B47" s="9"/>
      <c r="C47" s="15" t="s">
        <v>1</v>
      </c>
      <c r="D47" s="16"/>
      <c r="E47" s="16"/>
      <c r="F47" s="16" t="s">
        <v>197</v>
      </c>
      <c r="G47" s="16"/>
      <c r="H47" s="10"/>
    </row>
    <row r="48" spans="1:8" ht="15" x14ac:dyDescent="0.25">
      <c r="A48" s="4"/>
      <c r="B48" s="3"/>
      <c r="C48" s="17" t="s">
        <v>34</v>
      </c>
      <c r="D48" s="17"/>
      <c r="E48" s="17"/>
      <c r="F48" s="17"/>
      <c r="G48" s="17"/>
      <c r="H48" s="11"/>
    </row>
    <row r="49" spans="1:8" ht="15" x14ac:dyDescent="0.25">
      <c r="A49" s="4"/>
      <c r="B49" s="3"/>
      <c r="C49" s="18"/>
      <c r="D49" s="19" t="s">
        <v>3</v>
      </c>
      <c r="E49" s="19"/>
      <c r="F49" s="176" t="s">
        <v>198</v>
      </c>
      <c r="G49" s="18"/>
      <c r="H49" s="11"/>
    </row>
    <row r="50" spans="1:8" ht="15" thickBot="1" x14ac:dyDescent="0.25">
      <c r="A50" s="4"/>
      <c r="B50" s="3"/>
      <c r="C50" s="3"/>
      <c r="D50" s="3"/>
      <c r="E50" s="3"/>
      <c r="F50" s="3"/>
      <c r="G50" s="3"/>
      <c r="H50" s="11"/>
    </row>
    <row r="51" spans="1:8" ht="15" x14ac:dyDescent="0.25">
      <c r="A51" s="103"/>
      <c r="B51" s="104"/>
      <c r="C51" s="104"/>
      <c r="D51" s="104"/>
      <c r="E51" s="104"/>
      <c r="F51" s="105" t="s">
        <v>4</v>
      </c>
      <c r="G51" s="105" t="s">
        <v>16</v>
      </c>
      <c r="H51" s="106" t="s">
        <v>16</v>
      </c>
    </row>
    <row r="52" spans="1:8" ht="15.75" thickBot="1" x14ac:dyDescent="0.3">
      <c r="A52" s="107" t="s">
        <v>127</v>
      </c>
      <c r="B52" s="48"/>
      <c r="C52" s="48"/>
      <c r="D52" s="48"/>
      <c r="E52" s="48"/>
      <c r="F52" s="108">
        <v>2016</v>
      </c>
      <c r="G52" s="109">
        <v>2015</v>
      </c>
      <c r="H52" s="49">
        <v>2014</v>
      </c>
    </row>
    <row r="53" spans="1:8" ht="15.75" thickBot="1" x14ac:dyDescent="0.3">
      <c r="A53" s="110"/>
      <c r="B53" s="111"/>
      <c r="C53" s="111"/>
      <c r="D53" s="111"/>
      <c r="E53" s="111"/>
      <c r="F53" s="112"/>
      <c r="G53" s="112"/>
      <c r="H53" s="113"/>
    </row>
    <row r="54" spans="1:8" ht="15" thickTop="1" x14ac:dyDescent="0.2">
      <c r="A54" s="4"/>
      <c r="B54" s="3"/>
      <c r="C54" s="3"/>
      <c r="D54" s="3"/>
      <c r="E54" s="3"/>
      <c r="F54" s="20"/>
      <c r="G54" s="20"/>
      <c r="H54" s="11"/>
    </row>
    <row r="55" spans="1:8" ht="20.100000000000001" customHeight="1" x14ac:dyDescent="0.2">
      <c r="A55" s="30" t="s">
        <v>21</v>
      </c>
      <c r="B55" s="31"/>
      <c r="C55" s="31"/>
      <c r="D55" s="31"/>
      <c r="E55" s="31"/>
      <c r="F55" s="147">
        <v>1</v>
      </c>
      <c r="G55" s="147">
        <v>1</v>
      </c>
      <c r="H55" s="147">
        <v>1</v>
      </c>
    </row>
    <row r="56" spans="1:8" ht="20.100000000000001" customHeight="1" x14ac:dyDescent="0.2">
      <c r="A56" s="30" t="s">
        <v>22</v>
      </c>
      <c r="B56" s="31"/>
      <c r="C56" s="31"/>
      <c r="D56" s="31"/>
      <c r="E56" s="31"/>
      <c r="F56" s="148">
        <f>SUM(F11/F10)</f>
        <v>0.64909184498860206</v>
      </c>
      <c r="G56" s="148">
        <f>SUM(G11/G10)</f>
        <v>0.66971962616822422</v>
      </c>
      <c r="H56" s="148">
        <f>SUM(H11/H10)</f>
        <v>0.76132149679739303</v>
      </c>
    </row>
    <row r="57" spans="1:8" ht="20.100000000000001" customHeight="1" x14ac:dyDescent="0.2">
      <c r="A57" s="32" t="s">
        <v>23</v>
      </c>
      <c r="B57" s="33"/>
      <c r="C57" s="33"/>
      <c r="D57" s="33"/>
      <c r="E57" s="33"/>
      <c r="F57" s="148">
        <f>SUM(F12/F10)</f>
        <v>0.35090815501139788</v>
      </c>
      <c r="G57" s="148">
        <f>SUM(G12/G10)</f>
        <v>0.33046728971962619</v>
      </c>
      <c r="H57" s="148">
        <f>SUM(H12/H10)</f>
        <v>0.2948645915271379</v>
      </c>
    </row>
    <row r="58" spans="1:8" ht="20.100000000000001" customHeight="1" x14ac:dyDescent="0.2">
      <c r="A58" s="32" t="s">
        <v>24</v>
      </c>
      <c r="B58" s="33"/>
      <c r="C58" s="33"/>
      <c r="D58" s="33"/>
      <c r="E58" s="33"/>
      <c r="F58" s="148">
        <f>SUM(F13/F10)</f>
        <v>0.32017060077946907</v>
      </c>
      <c r="G58" s="148">
        <f>SUM(G13/G10)</f>
        <v>0.30953271028037382</v>
      </c>
      <c r="H58" s="148">
        <f>SUM(H13/H10)</f>
        <v>0.29284189234745478</v>
      </c>
    </row>
    <row r="59" spans="1:8" ht="20.100000000000001" customHeight="1" x14ac:dyDescent="0.2">
      <c r="A59" s="32" t="s">
        <v>25</v>
      </c>
      <c r="B59" s="33"/>
      <c r="C59" s="33"/>
      <c r="D59" s="33"/>
      <c r="E59" s="33"/>
      <c r="F59" s="148">
        <f>SUM(F14/F10)</f>
        <v>3.0811089050665492E-2</v>
      </c>
      <c r="G59" s="148">
        <f>SUM(G14/G10)</f>
        <v>2.0841121495327103E-2</v>
      </c>
      <c r="H59" s="148">
        <f>SUM(H14/H10)</f>
        <v>2.0226991796831106E-3</v>
      </c>
    </row>
    <row r="60" spans="1:8" ht="20.100000000000001" customHeight="1" x14ac:dyDescent="0.2">
      <c r="A60" s="24" t="s">
        <v>26</v>
      </c>
      <c r="B60" s="25"/>
      <c r="C60" s="25"/>
      <c r="D60" s="25"/>
      <c r="E60" s="25"/>
      <c r="F60" s="148">
        <f>SUM(F15/F10)</f>
        <v>-2.1619236708581511</v>
      </c>
      <c r="G60" s="148">
        <f>SUM(G15/G10)</f>
        <v>-6.2149532710280377</v>
      </c>
      <c r="H60" s="148">
        <f>SUM(H15/H10)</f>
        <v>-3.2475559051578831</v>
      </c>
    </row>
    <row r="61" spans="1:8" ht="20.100000000000001" customHeight="1" x14ac:dyDescent="0.2">
      <c r="A61" s="32" t="s">
        <v>27</v>
      </c>
      <c r="B61" s="33"/>
      <c r="C61" s="33"/>
      <c r="D61" s="33"/>
      <c r="E61" s="33"/>
      <c r="F61" s="148">
        <f>SUM(F16/F10)</f>
        <v>2.8678579307302006E-2</v>
      </c>
      <c r="G61" s="148">
        <f>SUM(G16/G10)</f>
        <v>1.4672897196261683E-2</v>
      </c>
      <c r="H61" s="148">
        <f>SUM(H16/H10)</f>
        <v>-1.2360939431396787E-3</v>
      </c>
    </row>
    <row r="62" spans="1:8" ht="20.100000000000001" customHeight="1" x14ac:dyDescent="0.2">
      <c r="A62" s="32" t="s">
        <v>28</v>
      </c>
      <c r="B62" s="33"/>
      <c r="C62" s="33"/>
      <c r="D62" s="33"/>
      <c r="E62" s="33"/>
      <c r="F62" s="148">
        <f>SUM(F17/F10)</f>
        <v>1.0441944260607397E-2</v>
      </c>
      <c r="G62" s="148">
        <f>SUM(G17/G10)</f>
        <v>8.8785046728971952E-3</v>
      </c>
      <c r="H62" s="148">
        <f>SUM(H17/H10)</f>
        <v>1.910327003034049E-3</v>
      </c>
    </row>
    <row r="63" spans="1:8" ht="20.100000000000001" customHeight="1" x14ac:dyDescent="0.2">
      <c r="A63" s="32" t="s">
        <v>29</v>
      </c>
      <c r="B63" s="33"/>
      <c r="C63" s="33"/>
      <c r="D63" s="33"/>
      <c r="E63" s="33"/>
      <c r="F63" s="148">
        <f>SUM(F18/F10)</f>
        <v>1.7427752040591219E-2</v>
      </c>
      <c r="G63" s="148">
        <f>SUM(G18/G10)</f>
        <v>5.6074766355140183E-3</v>
      </c>
      <c r="H63" s="148">
        <f>SUM(H18/H10)</f>
        <v>-2.6969322395774807E-3</v>
      </c>
    </row>
    <row r="64" spans="1:8" ht="20.100000000000001" customHeight="1" x14ac:dyDescent="0.2">
      <c r="A64" s="32" t="s">
        <v>30</v>
      </c>
      <c r="B64" s="33"/>
      <c r="C64" s="33"/>
      <c r="D64" s="33"/>
      <c r="E64" s="33"/>
      <c r="F64" s="148">
        <f>SUM(F19/F10)</f>
        <v>0</v>
      </c>
      <c r="G64" s="148">
        <f>SUM(G19/G10)</f>
        <v>0</v>
      </c>
      <c r="H64" s="148">
        <f>SUM(H19/H10)</f>
        <v>0</v>
      </c>
    </row>
    <row r="65" spans="1:8" ht="20.100000000000001" customHeight="1" x14ac:dyDescent="0.2">
      <c r="A65" s="32" t="s">
        <v>31</v>
      </c>
      <c r="B65" s="33"/>
      <c r="C65" s="33"/>
      <c r="D65" s="33"/>
      <c r="E65" s="33"/>
      <c r="F65" s="148">
        <f>SUM(F20/F10)</f>
        <v>1.7427752040591219E-2</v>
      </c>
      <c r="G65" s="148">
        <f>SUM(G20/G10)</f>
        <v>5.6074766355140183E-3</v>
      </c>
      <c r="H65" s="148">
        <f>SUM(H20/H10)</f>
        <v>-2.6969322395774807E-3</v>
      </c>
    </row>
    <row r="66" spans="1:8" ht="20.100000000000001" customHeight="1" x14ac:dyDescent="0.2">
      <c r="A66" s="32" t="s">
        <v>32</v>
      </c>
      <c r="B66" s="33"/>
      <c r="C66" s="33"/>
      <c r="D66" s="33"/>
      <c r="E66" s="33"/>
      <c r="F66" s="148">
        <f>SUM(F21/F10)</f>
        <v>3.9120523567909404E-2</v>
      </c>
      <c r="G66" s="148">
        <f>SUM(G21/G10)</f>
        <v>1.1682242990654205E-2</v>
      </c>
      <c r="H66" s="148">
        <f>SUM(H21/H10)</f>
        <v>-5.8433531857512086E-3</v>
      </c>
    </row>
  </sheetData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110" zoomScaleNormal="110" workbookViewId="0">
      <selection activeCell="B4" sqref="B4"/>
    </sheetView>
    <sheetView workbookViewId="1"/>
  </sheetViews>
  <sheetFormatPr defaultRowHeight="15.75" customHeight="1" x14ac:dyDescent="0.2"/>
  <cols>
    <col min="1" max="5" width="9.140625" style="1"/>
    <col min="6" max="8" width="20.7109375" style="1" customWidth="1"/>
    <col min="9" max="16384" width="9.140625" style="1"/>
  </cols>
  <sheetData>
    <row r="1" spans="1:13" ht="15.75" customHeight="1" x14ac:dyDescent="0.25">
      <c r="A1" s="29" t="s">
        <v>185</v>
      </c>
      <c r="B1" s="29"/>
      <c r="C1" s="29" t="s">
        <v>35</v>
      </c>
      <c r="D1" s="29"/>
      <c r="E1" s="29"/>
      <c r="F1" s="29"/>
      <c r="G1" s="29"/>
    </row>
    <row r="2" spans="1:13" ht="15.75" customHeight="1" thickBot="1" x14ac:dyDescent="0.25"/>
    <row r="3" spans="1:13" ht="15.75" customHeight="1" thickTop="1" x14ac:dyDescent="0.25">
      <c r="A3" s="8"/>
      <c r="B3" s="9"/>
      <c r="C3" s="15" t="s">
        <v>1</v>
      </c>
      <c r="D3" s="16"/>
      <c r="E3" s="16" t="s">
        <v>196</v>
      </c>
      <c r="F3" s="16"/>
      <c r="G3" s="16"/>
      <c r="H3" s="10"/>
    </row>
    <row r="4" spans="1:13" ht="15.75" customHeight="1" x14ac:dyDescent="0.25">
      <c r="A4" s="4"/>
      <c r="B4" s="3"/>
      <c r="C4" s="17" t="s">
        <v>36</v>
      </c>
      <c r="D4" s="17"/>
      <c r="E4" s="17"/>
      <c r="F4" s="17"/>
      <c r="G4" s="17"/>
      <c r="H4" s="11"/>
      <c r="I4" s="133" t="s">
        <v>135</v>
      </c>
    </row>
    <row r="5" spans="1:13" ht="15.75" customHeight="1" x14ac:dyDescent="0.25">
      <c r="A5" s="4"/>
      <c r="B5" s="3"/>
      <c r="C5" s="18"/>
      <c r="D5" s="19" t="s">
        <v>3</v>
      </c>
      <c r="E5" s="19"/>
      <c r="F5" s="176" t="s">
        <v>198</v>
      </c>
      <c r="G5" s="18"/>
      <c r="H5" s="11"/>
      <c r="I5" s="133" t="s">
        <v>136</v>
      </c>
      <c r="J5" s="133"/>
      <c r="K5" s="133"/>
      <c r="L5" s="133"/>
      <c r="M5" s="133"/>
    </row>
    <row r="6" spans="1:13" ht="15.75" customHeight="1" thickBot="1" x14ac:dyDescent="0.25">
      <c r="A6" s="4"/>
      <c r="B6" s="3"/>
      <c r="C6" s="3"/>
      <c r="D6" s="3"/>
      <c r="E6" s="3"/>
      <c r="F6" s="3"/>
      <c r="G6" s="3"/>
      <c r="H6" s="11"/>
    </row>
    <row r="7" spans="1:13" ht="15.75" customHeight="1" x14ac:dyDescent="0.25">
      <c r="A7" s="103"/>
      <c r="B7" s="104"/>
      <c r="C7" s="104"/>
      <c r="D7" s="104"/>
      <c r="E7" s="104"/>
      <c r="F7" s="105" t="s">
        <v>4</v>
      </c>
      <c r="G7" s="105" t="s">
        <v>16</v>
      </c>
      <c r="H7" s="106" t="s">
        <v>16</v>
      </c>
    </row>
    <row r="8" spans="1:13" ht="15.75" customHeight="1" thickBot="1" x14ac:dyDescent="0.3">
      <c r="A8" s="107" t="s">
        <v>131</v>
      </c>
      <c r="B8" s="48"/>
      <c r="C8" s="48"/>
      <c r="D8" s="48"/>
      <c r="E8" s="48"/>
      <c r="F8" s="108"/>
      <c r="G8" s="109"/>
      <c r="H8" s="49"/>
    </row>
    <row r="9" spans="1:13" ht="15.75" customHeight="1" thickBot="1" x14ac:dyDescent="0.3">
      <c r="A9" s="110"/>
      <c r="B9" s="111"/>
      <c r="C9" s="111"/>
      <c r="D9" s="111"/>
      <c r="E9" s="111"/>
      <c r="F9" s="112">
        <v>2016</v>
      </c>
      <c r="G9" s="112">
        <v>2015</v>
      </c>
      <c r="H9" s="113">
        <v>2014</v>
      </c>
    </row>
    <row r="10" spans="1:13" ht="20.100000000000001" customHeight="1" thickTop="1" x14ac:dyDescent="0.2">
      <c r="A10" s="30" t="s">
        <v>37</v>
      </c>
      <c r="B10" s="31"/>
      <c r="C10" s="31"/>
      <c r="D10" s="31"/>
      <c r="E10" s="31"/>
      <c r="F10" s="134">
        <v>16443000</v>
      </c>
      <c r="G10" s="134">
        <v>11920000</v>
      </c>
      <c r="H10" s="135">
        <v>6842000</v>
      </c>
    </row>
    <row r="11" spans="1:13" ht="20.100000000000001" customHeight="1" x14ac:dyDescent="0.2">
      <c r="A11" s="30" t="s">
        <v>38</v>
      </c>
      <c r="B11" s="31"/>
      <c r="C11" s="31"/>
      <c r="D11" s="31"/>
      <c r="E11" s="31"/>
      <c r="F11" s="136">
        <v>-9876000</v>
      </c>
      <c r="G11" s="136">
        <v>-6450000</v>
      </c>
      <c r="H11" s="135">
        <v>-5065000</v>
      </c>
    </row>
    <row r="12" spans="1:13" ht="20.100000000000001" customHeight="1" x14ac:dyDescent="0.2">
      <c r="A12" s="32" t="s">
        <v>39</v>
      </c>
      <c r="B12" s="33"/>
      <c r="C12" s="33"/>
      <c r="D12" s="33"/>
      <c r="E12" s="33"/>
      <c r="F12" s="137">
        <v>-2911000</v>
      </c>
      <c r="G12" s="137">
        <v>-3763000</v>
      </c>
      <c r="H12" s="138">
        <v>4432000</v>
      </c>
    </row>
    <row r="13" spans="1:13" ht="20.100000000000001" customHeight="1" x14ac:dyDescent="0.2">
      <c r="A13" s="32" t="s">
        <v>132</v>
      </c>
      <c r="B13" s="33"/>
      <c r="C13" s="33"/>
      <c r="D13" s="33"/>
      <c r="E13" s="33"/>
      <c r="F13" s="137">
        <v>-212000</v>
      </c>
      <c r="G13" s="137">
        <v>-374000</v>
      </c>
      <c r="H13" s="138">
        <v>-310000</v>
      </c>
    </row>
    <row r="14" spans="1:13" ht="20.100000000000001" customHeight="1" x14ac:dyDescent="0.2">
      <c r="A14" s="32" t="s">
        <v>40</v>
      </c>
      <c r="B14" s="33"/>
      <c r="C14" s="33"/>
      <c r="D14" s="33"/>
      <c r="E14" s="33"/>
      <c r="F14" s="137">
        <f>SUM(F10,F11,F12,F13)</f>
        <v>3444000</v>
      </c>
      <c r="G14" s="137">
        <f>SUM(G10,G11,G12,G13)</f>
        <v>1333000</v>
      </c>
      <c r="H14" s="138">
        <f>SUM(H10,H11,H12,H13)</f>
        <v>5899000</v>
      </c>
    </row>
    <row r="15" spans="1:13" ht="20.100000000000001" customHeight="1" x14ac:dyDescent="0.2">
      <c r="A15" s="24" t="s">
        <v>41</v>
      </c>
      <c r="B15" s="25"/>
      <c r="C15" s="25"/>
      <c r="D15" s="25"/>
      <c r="E15" s="25"/>
      <c r="F15" s="139">
        <v>15890000</v>
      </c>
      <c r="G15" s="139">
        <v>14557000</v>
      </c>
      <c r="H15" s="140">
        <v>8658000</v>
      </c>
    </row>
    <row r="16" spans="1:13" ht="20.100000000000001" customHeight="1" x14ac:dyDescent="0.2">
      <c r="A16" s="32" t="s">
        <v>42</v>
      </c>
      <c r="B16" s="33"/>
      <c r="C16" s="33"/>
      <c r="D16" s="33"/>
      <c r="E16" s="33"/>
      <c r="F16" s="137">
        <v>19334000</v>
      </c>
      <c r="G16" s="137">
        <v>15890000</v>
      </c>
      <c r="H16" s="138">
        <v>14557000</v>
      </c>
    </row>
    <row r="18" spans="1:8" ht="15.75" customHeight="1" thickBot="1" x14ac:dyDescent="0.25"/>
    <row r="19" spans="1:8" ht="15.75" customHeight="1" thickTop="1" x14ac:dyDescent="0.25">
      <c r="A19" s="8"/>
      <c r="B19" s="9"/>
      <c r="C19" s="15" t="s">
        <v>1</v>
      </c>
      <c r="D19" s="16"/>
      <c r="E19" s="16" t="s">
        <v>196</v>
      </c>
      <c r="F19" s="16"/>
      <c r="G19" s="16"/>
      <c r="H19" s="10"/>
    </row>
    <row r="20" spans="1:8" ht="15.75" customHeight="1" x14ac:dyDescent="0.25">
      <c r="A20" s="34"/>
      <c r="B20" s="17"/>
      <c r="C20" s="17" t="s">
        <v>43</v>
      </c>
      <c r="D20" s="36"/>
      <c r="E20" s="17"/>
      <c r="F20" s="17"/>
      <c r="G20" s="17"/>
      <c r="H20" s="35"/>
    </row>
    <row r="21" spans="1:8" ht="15.75" customHeight="1" x14ac:dyDescent="0.25">
      <c r="A21" s="4"/>
      <c r="B21" s="3"/>
      <c r="C21" s="18"/>
      <c r="D21" s="19" t="s">
        <v>3</v>
      </c>
      <c r="E21" s="19"/>
      <c r="F21" s="176" t="s">
        <v>198</v>
      </c>
      <c r="G21" s="18"/>
      <c r="H21" s="11"/>
    </row>
    <row r="22" spans="1:8" ht="15.75" customHeight="1" thickBot="1" x14ac:dyDescent="0.25">
      <c r="A22" s="4"/>
      <c r="B22" s="3"/>
      <c r="C22" s="3"/>
      <c r="D22" s="3"/>
      <c r="E22" s="3"/>
      <c r="F22" s="3"/>
      <c r="G22" s="3"/>
      <c r="H22" s="11"/>
    </row>
    <row r="23" spans="1:8" ht="15.75" customHeight="1" x14ac:dyDescent="0.25">
      <c r="A23" s="103"/>
      <c r="B23" s="104"/>
      <c r="C23" s="104"/>
      <c r="D23" s="104"/>
      <c r="E23" s="104"/>
      <c r="F23" s="105" t="s">
        <v>4</v>
      </c>
      <c r="G23" s="105" t="s">
        <v>16</v>
      </c>
      <c r="H23" s="106" t="s">
        <v>16</v>
      </c>
    </row>
    <row r="24" spans="1:8" ht="15.75" customHeight="1" thickBot="1" x14ac:dyDescent="0.3">
      <c r="A24" s="107" t="s">
        <v>130</v>
      </c>
      <c r="B24" s="48"/>
      <c r="C24" s="48"/>
      <c r="D24" s="48"/>
      <c r="E24" s="48"/>
      <c r="F24" s="108"/>
      <c r="G24" s="109"/>
      <c r="H24" s="49"/>
    </row>
    <row r="25" spans="1:8" ht="15.75" customHeight="1" thickBot="1" x14ac:dyDescent="0.3">
      <c r="A25" s="12"/>
      <c r="B25" s="7"/>
      <c r="C25" s="7"/>
      <c r="D25" s="7"/>
      <c r="E25" s="7"/>
      <c r="F25" s="177">
        <v>2016</v>
      </c>
      <c r="G25" s="177">
        <v>2015</v>
      </c>
      <c r="H25" s="178">
        <v>2014</v>
      </c>
    </row>
    <row r="26" spans="1:8" ht="15.75" customHeight="1" thickTop="1" x14ac:dyDescent="0.2">
      <c r="A26" s="30" t="s">
        <v>37</v>
      </c>
      <c r="B26" s="31"/>
      <c r="C26" s="31"/>
      <c r="D26" s="31"/>
      <c r="E26" s="31"/>
      <c r="F26" s="143">
        <v>2.4032</v>
      </c>
      <c r="G26" s="143">
        <v>1.7422</v>
      </c>
      <c r="H26" s="149">
        <v>1</v>
      </c>
    </row>
    <row r="27" spans="1:8" ht="15.75" customHeight="1" x14ac:dyDescent="0.2">
      <c r="A27" s="30" t="s">
        <v>38</v>
      </c>
      <c r="B27" s="31"/>
      <c r="C27" s="31"/>
      <c r="D27" s="31"/>
      <c r="E27" s="31"/>
      <c r="F27" s="145">
        <v>1.9499</v>
      </c>
      <c r="G27" s="145">
        <v>-1.2734000000000001</v>
      </c>
      <c r="H27" s="150">
        <v>1</v>
      </c>
    </row>
    <row r="28" spans="1:8" ht="15.75" customHeight="1" x14ac:dyDescent="0.2">
      <c r="A28" s="32" t="s">
        <v>39</v>
      </c>
      <c r="B28" s="33"/>
      <c r="C28" s="33"/>
      <c r="D28" s="33"/>
      <c r="E28" s="33"/>
      <c r="F28" s="145">
        <v>-0.65680000000000005</v>
      </c>
      <c r="G28" s="145">
        <v>-0.84909999999999997</v>
      </c>
      <c r="H28" s="150">
        <v>1</v>
      </c>
    </row>
    <row r="29" spans="1:8" ht="15.75" customHeight="1" x14ac:dyDescent="0.2">
      <c r="A29" s="32" t="s">
        <v>132</v>
      </c>
      <c r="B29" s="33"/>
      <c r="C29" s="33"/>
      <c r="D29" s="33"/>
      <c r="E29" s="33"/>
      <c r="F29" s="145">
        <v>0.68389999999999995</v>
      </c>
      <c r="G29" s="145">
        <v>1.2064999999999999</v>
      </c>
      <c r="H29" s="150">
        <v>1</v>
      </c>
    </row>
    <row r="30" spans="1:8" ht="15.75" customHeight="1" x14ac:dyDescent="0.2">
      <c r="A30" s="32" t="s">
        <v>40</v>
      </c>
      <c r="B30" s="33"/>
      <c r="C30" s="33"/>
      <c r="D30" s="33"/>
      <c r="E30" s="33"/>
      <c r="F30" s="145">
        <v>0.58379999999999999</v>
      </c>
      <c r="G30" s="145">
        <v>0.22600000000000001</v>
      </c>
      <c r="H30" s="150">
        <v>1</v>
      </c>
    </row>
    <row r="31" spans="1:8" ht="15.75" customHeight="1" thickBot="1" x14ac:dyDescent="0.25">
      <c r="A31" s="13"/>
      <c r="B31" s="2"/>
      <c r="C31" s="2"/>
      <c r="D31" s="2"/>
      <c r="E31" s="2"/>
      <c r="F31" s="151"/>
      <c r="G31" s="151"/>
      <c r="H31" s="152"/>
    </row>
    <row r="32" spans="1:8" ht="15.75" customHeight="1" thickTop="1" x14ac:dyDescent="0.2"/>
    <row r="33" spans="1:14" ht="15.75" customHeight="1" thickBot="1" x14ac:dyDescent="0.25"/>
    <row r="34" spans="1:14" ht="15.75" customHeight="1" thickTop="1" x14ac:dyDescent="0.25">
      <c r="A34" s="8"/>
      <c r="B34" s="9"/>
      <c r="C34" s="15" t="s">
        <v>1</v>
      </c>
      <c r="D34" s="16"/>
      <c r="E34" s="16" t="s">
        <v>196</v>
      </c>
      <c r="F34" s="16"/>
      <c r="G34" s="16"/>
      <c r="H34" s="10"/>
    </row>
    <row r="35" spans="1:14" ht="15.75" customHeight="1" x14ac:dyDescent="0.25">
      <c r="A35" s="34" t="s">
        <v>44</v>
      </c>
      <c r="B35" s="17"/>
      <c r="C35" s="36"/>
      <c r="D35" s="36"/>
      <c r="E35" s="36"/>
      <c r="F35" s="36"/>
      <c r="G35" s="36"/>
      <c r="H35" s="35"/>
      <c r="J35" s="17"/>
      <c r="K35" s="17"/>
      <c r="L35" s="17"/>
      <c r="M35" s="17"/>
      <c r="N35" s="17"/>
    </row>
    <row r="36" spans="1:14" ht="15.75" customHeight="1" x14ac:dyDescent="0.25">
      <c r="A36" s="4"/>
      <c r="B36" s="3"/>
      <c r="C36" s="18"/>
      <c r="D36" s="19" t="s">
        <v>3</v>
      </c>
      <c r="E36" s="19"/>
      <c r="F36" s="176" t="s">
        <v>198</v>
      </c>
      <c r="G36" s="18"/>
      <c r="H36" s="11"/>
    </row>
    <row r="37" spans="1:14" ht="15.75" customHeight="1" thickBot="1" x14ac:dyDescent="0.25">
      <c r="A37" s="4"/>
      <c r="B37" s="3"/>
      <c r="C37" s="3"/>
      <c r="D37" s="3"/>
      <c r="E37" s="3"/>
      <c r="F37" s="3"/>
      <c r="G37" s="3"/>
      <c r="H37" s="11"/>
    </row>
    <row r="38" spans="1:14" ht="15.75" customHeight="1" x14ac:dyDescent="0.25">
      <c r="A38" s="103"/>
      <c r="B38" s="104"/>
      <c r="C38" s="104"/>
      <c r="D38" s="104"/>
      <c r="E38" s="104"/>
      <c r="F38" s="105" t="s">
        <v>4</v>
      </c>
      <c r="G38" s="105" t="s">
        <v>16</v>
      </c>
      <c r="H38" s="106" t="s">
        <v>16</v>
      </c>
    </row>
    <row r="39" spans="1:14" ht="15.75" customHeight="1" thickBot="1" x14ac:dyDescent="0.3">
      <c r="A39" s="107" t="s">
        <v>129</v>
      </c>
      <c r="B39" s="48"/>
      <c r="C39" s="48"/>
      <c r="D39" s="48"/>
      <c r="E39" s="48"/>
      <c r="F39" s="108"/>
      <c r="G39" s="109"/>
      <c r="H39" s="49"/>
    </row>
    <row r="40" spans="1:14" ht="15.75" customHeight="1" thickBot="1" x14ac:dyDescent="0.3">
      <c r="A40" s="110"/>
      <c r="B40" s="111"/>
      <c r="C40" s="111"/>
      <c r="D40" s="111"/>
      <c r="E40" s="111"/>
      <c r="F40" s="112">
        <v>2016</v>
      </c>
      <c r="G40" s="112">
        <v>2015</v>
      </c>
      <c r="H40" s="113">
        <v>2014</v>
      </c>
    </row>
    <row r="41" spans="1:14" ht="15.75" customHeight="1" thickTop="1" x14ac:dyDescent="0.2">
      <c r="A41" s="4"/>
      <c r="B41" s="3"/>
      <c r="C41" s="3"/>
      <c r="D41" s="3"/>
      <c r="E41" s="3"/>
      <c r="F41" s="20"/>
      <c r="G41" s="20"/>
      <c r="H41" s="11"/>
    </row>
    <row r="42" spans="1:14" ht="15.75" customHeight="1" x14ac:dyDescent="0.2">
      <c r="A42" s="32" t="s">
        <v>37</v>
      </c>
      <c r="B42" s="33"/>
      <c r="C42" s="33"/>
      <c r="D42" s="33"/>
      <c r="E42" s="37"/>
      <c r="F42" s="148">
        <f>SUM(F10/F10)</f>
        <v>1</v>
      </c>
      <c r="G42" s="148">
        <f>SUM(G10/G10)</f>
        <v>1</v>
      </c>
      <c r="H42" s="148">
        <f>SUM(H10/H10)</f>
        <v>1</v>
      </c>
      <c r="I42" s="133"/>
    </row>
    <row r="43" spans="1:14" ht="15.75" customHeight="1" x14ac:dyDescent="0.2">
      <c r="A43" s="32" t="s">
        <v>38</v>
      </c>
      <c r="B43" s="33"/>
      <c r="C43" s="33"/>
      <c r="D43" s="33"/>
      <c r="E43" s="37"/>
      <c r="F43" s="148">
        <f>SUM(F11/F10)</f>
        <v>-0.60062032475825577</v>
      </c>
      <c r="G43" s="148">
        <f>SUM(G11/G10)</f>
        <v>-0.54110738255033553</v>
      </c>
      <c r="H43" s="148">
        <f>SUM(H11/H10)</f>
        <v>-0.74028061970184156</v>
      </c>
    </row>
    <row r="44" spans="1:14" ht="15.75" customHeight="1" x14ac:dyDescent="0.2">
      <c r="A44" s="32" t="s">
        <v>39</v>
      </c>
      <c r="B44" s="33"/>
      <c r="C44" s="33"/>
      <c r="D44" s="33"/>
      <c r="E44" s="33"/>
      <c r="F44" s="153">
        <f>SUM(F12/F10)</f>
        <v>-0.17703582071398163</v>
      </c>
      <c r="G44" s="153">
        <f>SUM(G12/G10)</f>
        <v>-0.31568791946308727</v>
      </c>
      <c r="H44" s="153">
        <f>SUM(H12/H10)</f>
        <v>0.64776381175094999</v>
      </c>
    </row>
    <row r="45" spans="1:14" ht="15.75" customHeight="1" x14ac:dyDescent="0.2">
      <c r="A45" s="32" t="s">
        <v>132</v>
      </c>
      <c r="B45" s="33"/>
      <c r="C45" s="33"/>
      <c r="D45" s="33"/>
      <c r="E45" s="33"/>
      <c r="F45" s="148">
        <f>SUM(F13/F10)</f>
        <v>-1.289302438727726E-2</v>
      </c>
      <c r="G45" s="148">
        <f>SUM(G13/G10)</f>
        <v>-3.1375838926174494E-2</v>
      </c>
      <c r="H45" s="148">
        <f>SUM(H13/H10)</f>
        <v>-4.5308389359836304E-2</v>
      </c>
    </row>
    <row r="46" spans="1:14" ht="15.75" customHeight="1" x14ac:dyDescent="0.2">
      <c r="A46" s="32" t="s">
        <v>40</v>
      </c>
      <c r="B46" s="33"/>
      <c r="C46" s="33"/>
      <c r="D46" s="33"/>
      <c r="E46" s="33"/>
      <c r="F46" s="153">
        <f>SUM(F14/F10)</f>
        <v>0.20945083014048532</v>
      </c>
      <c r="G46" s="153">
        <f>SUM(G14/G10)</f>
        <v>0.11182885906040269</v>
      </c>
      <c r="H46" s="153">
        <f>SUM(H14/H10)</f>
        <v>0.86217480268927216</v>
      </c>
    </row>
  </sheetData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"/>
  <sheetViews>
    <sheetView tabSelected="1" topLeftCell="A2" zoomScaleNormal="100" workbookViewId="0">
      <selection activeCell="D10" sqref="D10"/>
    </sheetView>
    <sheetView workbookViewId="1"/>
  </sheetViews>
  <sheetFormatPr defaultRowHeight="20.100000000000001" customHeight="1" x14ac:dyDescent="0.2"/>
  <cols>
    <col min="1" max="6" width="9.140625" style="1"/>
    <col min="7" max="7" width="15.7109375" style="1" customWidth="1"/>
    <col min="8" max="8" width="17.7109375" style="1" customWidth="1"/>
    <col min="9" max="10" width="15.7109375" style="1" customWidth="1"/>
    <col min="11" max="16384" width="9.140625" style="1"/>
  </cols>
  <sheetData>
    <row r="1" spans="1:11" ht="20.100000000000001" customHeight="1" x14ac:dyDescent="0.25">
      <c r="A1" s="29" t="s">
        <v>186</v>
      </c>
      <c r="B1" s="29"/>
      <c r="C1" s="29" t="s">
        <v>45</v>
      </c>
      <c r="D1" s="29"/>
      <c r="E1" s="29"/>
    </row>
    <row r="2" spans="1:11" ht="20.100000000000001" customHeight="1" thickBot="1" x14ac:dyDescent="0.25"/>
    <row r="3" spans="1:11" ht="20.100000000000001" customHeight="1" thickTop="1" x14ac:dyDescent="0.25">
      <c r="B3" s="40"/>
      <c r="C3" s="41"/>
      <c r="D3" s="41"/>
      <c r="E3" s="41"/>
      <c r="F3" s="41"/>
      <c r="G3" s="42" t="s">
        <v>46</v>
      </c>
      <c r="H3" s="42"/>
      <c r="I3" s="43" t="s">
        <v>50</v>
      </c>
      <c r="J3" s="44"/>
    </row>
    <row r="4" spans="1:11" ht="20.100000000000001" customHeight="1" x14ac:dyDescent="0.25">
      <c r="B4" s="45"/>
      <c r="C4" s="46"/>
      <c r="D4" s="46"/>
      <c r="E4" s="46"/>
      <c r="F4" s="46"/>
      <c r="G4" s="47" t="s">
        <v>47</v>
      </c>
      <c r="H4" s="47"/>
      <c r="I4" s="48"/>
      <c r="J4" s="49"/>
    </row>
    <row r="5" spans="1:11" ht="20.100000000000001" customHeight="1" thickBot="1" x14ac:dyDescent="0.3">
      <c r="B5" s="50" t="s">
        <v>53</v>
      </c>
      <c r="C5" s="51"/>
      <c r="D5" s="51"/>
      <c r="E5" s="51"/>
      <c r="F5" s="51"/>
      <c r="G5" s="52" t="s">
        <v>48</v>
      </c>
      <c r="H5" s="52" t="s">
        <v>49</v>
      </c>
      <c r="I5" s="53" t="s">
        <v>51</v>
      </c>
      <c r="J5" s="54" t="s">
        <v>52</v>
      </c>
    </row>
    <row r="6" spans="1:11" ht="21.95" customHeight="1" thickTop="1" x14ac:dyDescent="0.2">
      <c r="B6" s="55" t="s">
        <v>54</v>
      </c>
      <c r="C6" s="56"/>
      <c r="D6" s="56"/>
      <c r="E6" s="57"/>
      <c r="F6" s="58"/>
      <c r="G6" s="59"/>
      <c r="H6" s="59"/>
      <c r="I6" s="179">
        <v>42735</v>
      </c>
      <c r="J6" s="180">
        <v>42369</v>
      </c>
    </row>
    <row r="7" spans="1:11" ht="21.95" customHeight="1" x14ac:dyDescent="0.2">
      <c r="B7" s="21" t="s">
        <v>55</v>
      </c>
      <c r="C7" s="22"/>
      <c r="D7" s="22"/>
      <c r="E7" s="22"/>
      <c r="F7" s="22"/>
      <c r="G7" s="181">
        <v>6.5100000000000005E-2</v>
      </c>
      <c r="H7" s="60" t="s">
        <v>200</v>
      </c>
      <c r="I7" s="181">
        <f>SUM(2371000/135987000)</f>
        <v>1.7435490157147373E-2</v>
      </c>
      <c r="J7" s="181">
        <f>SUM(596000/107006000)</f>
        <v>5.5697811337681999E-3</v>
      </c>
      <c r="K7" s="1" t="s">
        <v>208</v>
      </c>
    </row>
    <row r="8" spans="1:11" ht="21.95" customHeight="1" x14ac:dyDescent="0.2">
      <c r="B8" s="21" t="s">
        <v>56</v>
      </c>
      <c r="C8" s="22"/>
      <c r="D8" s="22"/>
      <c r="E8" s="22"/>
      <c r="F8" s="22"/>
      <c r="G8" s="181">
        <v>0.18099999999999999</v>
      </c>
      <c r="H8" s="60" t="s">
        <v>200</v>
      </c>
      <c r="I8" s="181">
        <f>SUM(2371000/83402000)</f>
        <v>2.842857485432004E-2</v>
      </c>
      <c r="J8" s="184">
        <f>SUM(596000/64747000)</f>
        <v>9.2050596938854316E-3</v>
      </c>
      <c r="K8" s="1" t="s">
        <v>209</v>
      </c>
    </row>
    <row r="9" spans="1:11" ht="21.95" customHeight="1" x14ac:dyDescent="0.2">
      <c r="B9" s="21" t="s">
        <v>57</v>
      </c>
      <c r="C9" s="22"/>
      <c r="D9" s="22"/>
      <c r="E9" s="22"/>
      <c r="F9" s="22"/>
      <c r="G9" s="181">
        <v>0.35099999999999998</v>
      </c>
      <c r="H9" s="60" t="s">
        <v>200</v>
      </c>
      <c r="I9" s="181">
        <f>SUM(2371000/19285000)</f>
        <v>0.12294529427015816</v>
      </c>
      <c r="J9" s="184">
        <f>SUM(596000/13384000)</f>
        <v>4.4530783024506873E-2</v>
      </c>
      <c r="K9" s="1" t="s">
        <v>210</v>
      </c>
    </row>
    <row r="10" spans="1:11" ht="21.95" customHeight="1" x14ac:dyDescent="0.2">
      <c r="B10" s="21" t="s">
        <v>58</v>
      </c>
      <c r="C10" s="22"/>
      <c r="D10" s="22"/>
      <c r="E10" s="22"/>
      <c r="F10" s="22"/>
      <c r="G10" s="181">
        <v>0.35199999999999998</v>
      </c>
      <c r="H10" s="60" t="s">
        <v>200</v>
      </c>
      <c r="I10" s="181">
        <f>SUM(47722000/135987000)</f>
        <v>0.35093060366064405</v>
      </c>
      <c r="J10" s="184">
        <f>SUM(35355000/107006000)</f>
        <v>0.33040203353083003</v>
      </c>
      <c r="K10" s="1" t="s">
        <v>211</v>
      </c>
    </row>
    <row r="11" spans="1:11" ht="21.95" customHeight="1" x14ac:dyDescent="0.25">
      <c r="B11" s="61" t="s">
        <v>59</v>
      </c>
      <c r="C11" s="62"/>
      <c r="D11" s="63"/>
      <c r="E11" s="64"/>
      <c r="F11" s="64"/>
      <c r="G11" s="123"/>
      <c r="H11" s="65"/>
      <c r="I11" s="123"/>
      <c r="J11" s="124"/>
    </row>
    <row r="12" spans="1:11" ht="21.95" customHeight="1" x14ac:dyDescent="0.2">
      <c r="B12" s="21" t="s">
        <v>60</v>
      </c>
      <c r="C12" s="22"/>
      <c r="D12" s="22"/>
      <c r="E12" s="22"/>
      <c r="F12" s="22"/>
      <c r="G12" s="125">
        <v>91.25</v>
      </c>
      <c r="H12" s="66" t="s">
        <v>201</v>
      </c>
      <c r="I12" s="125">
        <v>-40.39</v>
      </c>
      <c r="J12" s="126">
        <v>-60.97</v>
      </c>
    </row>
    <row r="13" spans="1:11" ht="21.95" customHeight="1" x14ac:dyDescent="0.2">
      <c r="B13" s="21" t="s">
        <v>61</v>
      </c>
      <c r="C13" s="22"/>
      <c r="D13" s="22"/>
      <c r="E13" s="22"/>
      <c r="F13" s="22"/>
      <c r="G13" s="125" t="s">
        <v>199</v>
      </c>
      <c r="H13" s="66" t="s">
        <v>63</v>
      </c>
      <c r="I13" s="125" t="s">
        <v>199</v>
      </c>
      <c r="J13" s="126" t="s">
        <v>199</v>
      </c>
      <c r="K13" s="1" t="s">
        <v>207</v>
      </c>
    </row>
    <row r="14" spans="1:11" ht="21.95" customHeight="1" x14ac:dyDescent="0.2">
      <c r="B14" s="21" t="s">
        <v>62</v>
      </c>
      <c r="C14" s="22"/>
      <c r="D14" s="22"/>
      <c r="E14" s="22"/>
      <c r="F14" s="22"/>
      <c r="G14" s="125">
        <v>13.5</v>
      </c>
      <c r="H14" s="66" t="s">
        <v>202</v>
      </c>
      <c r="I14" s="125">
        <v>1.63</v>
      </c>
      <c r="J14" s="126">
        <v>1.65</v>
      </c>
      <c r="K14" s="1" t="s">
        <v>206</v>
      </c>
    </row>
    <row r="15" spans="1:11" ht="21.95" customHeight="1" x14ac:dyDescent="0.2">
      <c r="B15" s="61" t="s">
        <v>64</v>
      </c>
      <c r="C15" s="62"/>
      <c r="D15" s="62"/>
      <c r="E15" s="64"/>
      <c r="F15" s="64"/>
      <c r="G15" s="123"/>
      <c r="H15" s="65"/>
      <c r="I15" s="123"/>
      <c r="J15" s="124"/>
    </row>
    <row r="16" spans="1:11" ht="21.95" customHeight="1" x14ac:dyDescent="0.2">
      <c r="B16" s="21" t="s">
        <v>65</v>
      </c>
      <c r="C16" s="22"/>
      <c r="D16" s="22"/>
      <c r="E16" s="22"/>
      <c r="F16" s="22"/>
      <c r="G16" s="125">
        <v>2.0299999999999998</v>
      </c>
      <c r="H16" s="66" t="s">
        <v>203</v>
      </c>
      <c r="I16" s="125">
        <v>1.04</v>
      </c>
      <c r="J16" s="126">
        <v>1.05</v>
      </c>
    </row>
    <row r="17" spans="1:55" ht="21.95" customHeight="1" x14ac:dyDescent="0.2">
      <c r="B17" s="61" t="s">
        <v>66</v>
      </c>
      <c r="C17" s="62"/>
      <c r="D17" s="62"/>
      <c r="E17" s="64"/>
      <c r="F17" s="64"/>
      <c r="G17" s="123"/>
      <c r="H17" s="65"/>
      <c r="I17" s="123"/>
      <c r="J17" s="124"/>
    </row>
    <row r="18" spans="1:55" ht="21.95" customHeight="1" x14ac:dyDescent="0.2">
      <c r="B18" s="21" t="s">
        <v>67</v>
      </c>
      <c r="C18" s="22"/>
      <c r="D18" s="22"/>
      <c r="E18" s="22"/>
      <c r="F18" s="22"/>
      <c r="G18" s="122"/>
      <c r="H18" s="66" t="s">
        <v>204</v>
      </c>
      <c r="I18" s="181">
        <f>SUM(64117000/83402000)</f>
        <v>0.7687705330807415</v>
      </c>
      <c r="J18" s="184">
        <f>SUM(51363000/64747000)</f>
        <v>0.79328771989435809</v>
      </c>
    </row>
    <row r="19" spans="1:55" ht="21.95" customHeight="1" x14ac:dyDescent="0.2">
      <c r="B19" s="21" t="s">
        <v>68</v>
      </c>
      <c r="C19" s="22"/>
      <c r="D19" s="22"/>
      <c r="E19" s="22"/>
      <c r="F19" s="22"/>
      <c r="G19" s="125"/>
      <c r="H19" s="66" t="s">
        <v>204</v>
      </c>
      <c r="I19" s="185">
        <f>SUM(83402000/19285000)</f>
        <v>4.3247083225304639</v>
      </c>
      <c r="J19" s="186">
        <f>SUM(64747000/13384000)</f>
        <v>4.8376419605499104</v>
      </c>
    </row>
    <row r="20" spans="1:55" ht="21.95" customHeight="1" x14ac:dyDescent="0.2">
      <c r="B20" s="21" t="s">
        <v>69</v>
      </c>
      <c r="C20" s="22"/>
      <c r="D20" s="22"/>
      <c r="E20" s="22"/>
      <c r="F20" s="22"/>
      <c r="G20" s="125">
        <v>4.68</v>
      </c>
      <c r="H20" s="66" t="s">
        <v>204</v>
      </c>
      <c r="I20" s="185">
        <f>SUM(4186000/484000)</f>
        <v>8.6487603305785132</v>
      </c>
      <c r="J20" s="186">
        <f>SUM(2233000/459000)</f>
        <v>4.8649237472766886</v>
      </c>
    </row>
    <row r="21" spans="1:55" ht="21.95" customHeight="1" x14ac:dyDescent="0.2">
      <c r="B21" s="21" t="s">
        <v>133</v>
      </c>
      <c r="C21" s="22"/>
      <c r="D21" s="22"/>
      <c r="E21" s="22"/>
      <c r="F21" s="22"/>
      <c r="G21" s="125"/>
      <c r="H21" s="66" t="s">
        <v>205</v>
      </c>
      <c r="I21" s="187">
        <f>SUM(16443000-(6737000+0))</f>
        <v>9706000</v>
      </c>
      <c r="J21" s="187">
        <f>+SUM(11920000-(4589000+0))</f>
        <v>7331000</v>
      </c>
    </row>
    <row r="22" spans="1:55" ht="20.100000000000001" customHeight="1" x14ac:dyDescent="0.2">
      <c r="B22" s="171" t="s">
        <v>180</v>
      </c>
      <c r="C22" s="172"/>
      <c r="D22" s="172"/>
      <c r="E22" s="172"/>
      <c r="F22" s="172"/>
      <c r="G22" s="173"/>
      <c r="H22" s="174"/>
      <c r="I22" s="173"/>
      <c r="J22" s="175"/>
    </row>
    <row r="23" spans="1:55" s="168" customFormat="1" ht="20.100000000000001" customHeight="1" x14ac:dyDescent="0.2">
      <c r="A23" s="11"/>
      <c r="B23" s="21" t="s">
        <v>70</v>
      </c>
      <c r="C23" s="22"/>
      <c r="D23" s="22"/>
      <c r="E23" s="22"/>
      <c r="F23" s="71"/>
      <c r="G23" s="66"/>
      <c r="H23" s="66"/>
      <c r="I23" s="182">
        <v>-6737000</v>
      </c>
      <c r="J23" s="183">
        <v>-4589000</v>
      </c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 s="2" customFormat="1" ht="20.100000000000001" customHeight="1" thickBot="1" x14ac:dyDescent="0.25">
      <c r="A24" s="11"/>
      <c r="B24" s="73" t="s">
        <v>71</v>
      </c>
      <c r="C24" s="69"/>
      <c r="D24" s="69"/>
      <c r="E24" s="69"/>
      <c r="F24" s="72"/>
      <c r="G24" s="70"/>
      <c r="H24" s="70"/>
      <c r="I24" s="169">
        <v>0</v>
      </c>
      <c r="J24" s="170">
        <v>0</v>
      </c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ht="20.100000000000001" customHeight="1" thickTop="1" x14ac:dyDescent="0.2"/>
    <row r="26" spans="1:55" ht="20.100000000000001" customHeight="1" x14ac:dyDescent="0.2">
      <c r="A26" s="188" t="s">
        <v>212</v>
      </c>
    </row>
  </sheetData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workbookViewId="0">
      <selection activeCell="D10" sqref="D10:L10"/>
    </sheetView>
    <sheetView tabSelected="1" topLeftCell="A48" workbookViewId="1">
      <selection activeCell="D57" sqref="D57"/>
    </sheetView>
  </sheetViews>
  <sheetFormatPr defaultRowHeight="20.100000000000001" customHeight="1" x14ac:dyDescent="0.2"/>
  <cols>
    <col min="1" max="2" width="9.140625" style="1"/>
    <col min="3" max="8" width="14.7109375" style="1" customWidth="1"/>
    <col min="9" max="16384" width="9.140625" style="1"/>
  </cols>
  <sheetData>
    <row r="1" spans="1:18" ht="20.100000000000001" customHeight="1" x14ac:dyDescent="0.25">
      <c r="A1" s="29" t="s">
        <v>187</v>
      </c>
      <c r="B1" s="29"/>
      <c r="C1" s="29"/>
      <c r="D1" s="29"/>
      <c r="E1" s="154" t="s">
        <v>181</v>
      </c>
      <c r="F1" s="29"/>
    </row>
    <row r="2" spans="1:18" ht="20.100000000000001" customHeight="1" x14ac:dyDescent="0.25">
      <c r="E2" s="154" t="s">
        <v>182</v>
      </c>
      <c r="F2" s="154"/>
      <c r="G2" s="154"/>
    </row>
    <row r="3" spans="1:18" ht="20.100000000000001" customHeight="1" thickBot="1" x14ac:dyDescent="0.3">
      <c r="B3" s="79" t="s">
        <v>72</v>
      </c>
      <c r="C3" s="79"/>
      <c r="D3" s="67" t="s">
        <v>196</v>
      </c>
      <c r="E3" s="67"/>
      <c r="F3" s="67"/>
      <c r="G3" s="67"/>
      <c r="H3" s="67"/>
      <c r="I3" s="67"/>
      <c r="J3" s="67"/>
      <c r="K3" s="67"/>
      <c r="L3" s="67"/>
    </row>
    <row r="4" spans="1:18" ht="20.100000000000001" customHeight="1" thickBot="1" x14ac:dyDescent="0.3">
      <c r="B4" s="79" t="s">
        <v>73</v>
      </c>
      <c r="C4" s="79"/>
      <c r="D4" s="74"/>
      <c r="E4" s="74"/>
      <c r="F4" s="74"/>
      <c r="G4" s="74"/>
      <c r="H4" s="74"/>
      <c r="I4" s="74"/>
      <c r="J4" s="74"/>
      <c r="K4" s="74"/>
      <c r="L4" s="74"/>
    </row>
    <row r="7" spans="1:18" ht="20.100000000000001" customHeight="1" x14ac:dyDescent="0.25">
      <c r="B7" s="79" t="s">
        <v>74</v>
      </c>
      <c r="C7" s="79"/>
      <c r="D7" s="79"/>
      <c r="E7" s="79"/>
      <c r="F7" s="79"/>
    </row>
    <row r="8" spans="1:18" ht="20.100000000000001" customHeight="1" thickBot="1" x14ac:dyDescent="0.25"/>
    <row r="9" spans="1:18" ht="20.100000000000001" customHeight="1" thickTop="1" thickBot="1" x14ac:dyDescent="0.3">
      <c r="C9" s="76" t="s">
        <v>75</v>
      </c>
      <c r="D9" s="9" t="s">
        <v>213</v>
      </c>
      <c r="E9" s="75"/>
      <c r="F9" s="75"/>
      <c r="G9" s="75"/>
      <c r="H9" s="75"/>
      <c r="I9" s="9"/>
      <c r="J9" s="9"/>
      <c r="K9" s="9"/>
      <c r="L9" s="10"/>
      <c r="M9" s="39" t="s">
        <v>76</v>
      </c>
      <c r="N9" s="39"/>
      <c r="O9" s="39"/>
      <c r="P9" s="39"/>
      <c r="Q9" s="39"/>
      <c r="R9" s="39"/>
    </row>
    <row r="10" spans="1:18" ht="39" customHeight="1" thickBot="1" x14ac:dyDescent="0.25">
      <c r="C10" s="4" t="s">
        <v>77</v>
      </c>
      <c r="D10" s="189" t="s">
        <v>214</v>
      </c>
      <c r="E10" s="189"/>
      <c r="F10" s="189"/>
      <c r="G10" s="189"/>
      <c r="H10" s="189"/>
      <c r="I10" s="189"/>
      <c r="J10" s="189"/>
      <c r="K10" s="189"/>
      <c r="L10" s="190"/>
      <c r="M10" s="39"/>
      <c r="N10" s="39"/>
      <c r="O10" s="39"/>
      <c r="P10" s="39"/>
      <c r="Q10" s="39"/>
      <c r="R10" s="39"/>
    </row>
    <row r="11" spans="1:18" ht="20.100000000000001" customHeight="1" thickBot="1" x14ac:dyDescent="0.3">
      <c r="C11" s="77" t="s">
        <v>78</v>
      </c>
      <c r="D11" s="3" t="s">
        <v>215</v>
      </c>
      <c r="E11" s="74"/>
      <c r="F11" s="74"/>
      <c r="G11" s="74"/>
      <c r="H11" s="74"/>
      <c r="I11" s="74"/>
      <c r="J11" s="74"/>
      <c r="K11" s="74"/>
      <c r="L11" s="78"/>
      <c r="M11" s="39" t="s">
        <v>76</v>
      </c>
      <c r="N11" s="39"/>
      <c r="O11" s="39"/>
      <c r="P11" s="39"/>
      <c r="Q11" s="39"/>
      <c r="R11" s="39"/>
    </row>
    <row r="12" spans="1:18" ht="35.25" customHeight="1" thickBot="1" x14ac:dyDescent="0.25">
      <c r="C12" s="4" t="s">
        <v>77</v>
      </c>
      <c r="D12" s="189" t="s">
        <v>216</v>
      </c>
      <c r="E12" s="189"/>
      <c r="F12" s="189"/>
      <c r="G12" s="189"/>
      <c r="H12" s="189"/>
      <c r="I12" s="189"/>
      <c r="J12" s="189"/>
      <c r="K12" s="189"/>
      <c r="L12" s="190"/>
      <c r="M12" s="39"/>
      <c r="N12" s="39"/>
      <c r="O12" s="39"/>
      <c r="P12" s="39"/>
      <c r="Q12" s="39"/>
      <c r="R12" s="39"/>
    </row>
    <row r="13" spans="1:18" ht="20.100000000000001" customHeight="1" thickBot="1" x14ac:dyDescent="0.3">
      <c r="C13" s="77" t="s">
        <v>79</v>
      </c>
      <c r="D13" s="3" t="s">
        <v>217</v>
      </c>
      <c r="E13" s="74"/>
      <c r="F13" s="74"/>
      <c r="G13" s="74"/>
      <c r="H13" s="74"/>
      <c r="I13" s="74"/>
      <c r="J13" s="74"/>
      <c r="K13" s="74"/>
      <c r="L13" s="78"/>
      <c r="M13" s="39" t="s">
        <v>76</v>
      </c>
      <c r="N13" s="39"/>
      <c r="O13" s="39"/>
      <c r="P13" s="39"/>
      <c r="Q13" s="39"/>
      <c r="R13" s="39"/>
    </row>
    <row r="14" spans="1:18" ht="20.100000000000001" customHeight="1" thickBot="1" x14ac:dyDescent="0.25">
      <c r="C14" s="4" t="s">
        <v>77</v>
      </c>
      <c r="D14" s="67" t="s">
        <v>218</v>
      </c>
      <c r="E14" s="74"/>
      <c r="F14" s="74"/>
      <c r="G14" s="74"/>
      <c r="H14" s="74"/>
      <c r="I14" s="74"/>
      <c r="J14" s="74"/>
      <c r="K14" s="74"/>
      <c r="L14" s="78"/>
      <c r="M14" s="39"/>
      <c r="N14" s="39"/>
      <c r="O14" s="39"/>
      <c r="P14" s="39"/>
      <c r="Q14" s="39"/>
      <c r="R14" s="39"/>
    </row>
    <row r="15" spans="1:18" ht="20.100000000000001" customHeight="1" thickBot="1" x14ac:dyDescent="0.3">
      <c r="C15" s="77" t="s">
        <v>80</v>
      </c>
      <c r="D15" s="3" t="s">
        <v>219</v>
      </c>
      <c r="E15" s="67"/>
      <c r="F15" s="67"/>
      <c r="G15" s="67"/>
      <c r="H15" s="67"/>
      <c r="I15" s="3"/>
      <c r="J15" s="3"/>
      <c r="K15" s="3"/>
      <c r="L15" s="11"/>
      <c r="M15" s="39" t="s">
        <v>76</v>
      </c>
      <c r="N15" s="39"/>
      <c r="O15" s="39"/>
      <c r="P15" s="39"/>
      <c r="Q15" s="39"/>
      <c r="R15" s="39"/>
    </row>
    <row r="16" spans="1:18" ht="30.75" customHeight="1" thickBot="1" x14ac:dyDescent="0.25">
      <c r="C16" s="13" t="s">
        <v>77</v>
      </c>
      <c r="D16" s="189" t="s">
        <v>220</v>
      </c>
      <c r="E16" s="189"/>
      <c r="F16" s="189"/>
      <c r="G16" s="189"/>
      <c r="H16" s="189"/>
      <c r="I16" s="189"/>
      <c r="J16" s="189"/>
      <c r="K16" s="189"/>
      <c r="L16" s="190"/>
    </row>
    <row r="17" spans="2:8" ht="20.100000000000001" customHeight="1" thickTop="1" x14ac:dyDescent="0.2"/>
    <row r="19" spans="2:8" ht="20.100000000000001" customHeight="1" x14ac:dyDescent="0.25">
      <c r="B19" s="79" t="s">
        <v>100</v>
      </c>
      <c r="C19" s="79"/>
      <c r="D19" s="79"/>
    </row>
    <row r="20" spans="2:8" ht="20.100000000000001" customHeight="1" thickBot="1" x14ac:dyDescent="0.3">
      <c r="C20" s="79"/>
    </row>
    <row r="21" spans="2:8" ht="20.100000000000001" customHeight="1" thickTop="1" x14ac:dyDescent="0.25">
      <c r="C21" s="100"/>
      <c r="D21" s="95"/>
      <c r="E21" s="95" t="s">
        <v>83</v>
      </c>
      <c r="F21" s="95" t="s">
        <v>85</v>
      </c>
      <c r="G21" s="95" t="s">
        <v>87</v>
      </c>
      <c r="H21" s="96" t="s">
        <v>85</v>
      </c>
    </row>
    <row r="22" spans="2:8" ht="20.100000000000001" customHeight="1" thickBot="1" x14ac:dyDescent="0.3">
      <c r="C22" s="101" t="s">
        <v>81</v>
      </c>
      <c r="D22" s="97" t="s">
        <v>82</v>
      </c>
      <c r="E22" s="97" t="s">
        <v>84</v>
      </c>
      <c r="F22" s="102" t="s">
        <v>86</v>
      </c>
      <c r="G22" s="97" t="s">
        <v>88</v>
      </c>
      <c r="H22" s="98" t="s">
        <v>89</v>
      </c>
    </row>
    <row r="23" spans="2:8" ht="20.100000000000001" customHeight="1" x14ac:dyDescent="0.2">
      <c r="C23" s="80" t="s">
        <v>90</v>
      </c>
      <c r="D23" s="81" t="s">
        <v>75</v>
      </c>
      <c r="E23" s="81" t="s">
        <v>78</v>
      </c>
      <c r="F23" s="81"/>
      <c r="G23" s="81" t="s">
        <v>80</v>
      </c>
      <c r="H23" s="82"/>
    </row>
    <row r="24" spans="2:8" ht="20.100000000000001" customHeight="1" x14ac:dyDescent="0.2">
      <c r="C24" s="83" t="s">
        <v>91</v>
      </c>
      <c r="D24" s="60" t="s">
        <v>94</v>
      </c>
      <c r="E24" s="60" t="s">
        <v>95</v>
      </c>
      <c r="F24" s="60"/>
      <c r="G24" s="60" t="s">
        <v>96</v>
      </c>
      <c r="H24" s="84" t="s">
        <v>97</v>
      </c>
    </row>
    <row r="25" spans="2:8" ht="20.100000000000001" customHeight="1" x14ac:dyDescent="0.2">
      <c r="C25" s="85" t="s">
        <v>92</v>
      </c>
      <c r="D25" s="191">
        <v>0.35089999999999999</v>
      </c>
      <c r="E25" s="65">
        <v>1.63</v>
      </c>
      <c r="F25" s="191">
        <v>0.57199999999999995</v>
      </c>
      <c r="G25" s="192">
        <v>0.76880000000000004</v>
      </c>
      <c r="H25" s="193">
        <v>0.45639999999999997</v>
      </c>
    </row>
    <row r="26" spans="2:8" ht="20.100000000000001" customHeight="1" thickBot="1" x14ac:dyDescent="0.25">
      <c r="C26" s="86" t="s">
        <v>93</v>
      </c>
      <c r="D26" s="194">
        <v>0.35199999999999998</v>
      </c>
      <c r="E26" s="87">
        <v>15.5</v>
      </c>
      <c r="F26" s="194">
        <v>5.4560000000000004</v>
      </c>
      <c r="G26" s="87" t="s">
        <v>226</v>
      </c>
      <c r="H26" s="88" t="s">
        <v>227</v>
      </c>
    </row>
    <row r="27" spans="2:8" ht="20.100000000000001" customHeight="1" thickTop="1" x14ac:dyDescent="0.25">
      <c r="D27" s="154" t="s">
        <v>137</v>
      </c>
      <c r="E27" s="154"/>
      <c r="F27" s="154"/>
      <c r="G27" s="154"/>
    </row>
    <row r="28" spans="2:8" ht="20.100000000000001" customHeight="1" x14ac:dyDescent="0.25">
      <c r="D28" s="154" t="s">
        <v>138</v>
      </c>
      <c r="E28" s="154"/>
      <c r="F28" s="154"/>
      <c r="G28" s="154"/>
    </row>
    <row r="29" spans="2:8" ht="20.100000000000001" customHeight="1" x14ac:dyDescent="0.2">
      <c r="C29" s="1" t="s">
        <v>98</v>
      </c>
    </row>
    <row r="30" spans="2:8" ht="20.100000000000001" customHeight="1" x14ac:dyDescent="0.2">
      <c r="C30" s="1" t="s">
        <v>99</v>
      </c>
    </row>
    <row r="33" spans="1:11" ht="20.100000000000001" customHeight="1" x14ac:dyDescent="0.25">
      <c r="A33" s="79"/>
      <c r="B33" s="79" t="s">
        <v>101</v>
      </c>
      <c r="C33" s="79"/>
      <c r="D33" s="79"/>
      <c r="E33" s="79"/>
      <c r="F33" s="79"/>
      <c r="G33" s="79"/>
    </row>
    <row r="34" spans="1:11" ht="20.100000000000001" customHeight="1" thickBot="1" x14ac:dyDescent="0.25"/>
    <row r="35" spans="1:11" ht="20.100000000000001" customHeight="1" thickBot="1" x14ac:dyDescent="0.25">
      <c r="C35" s="74"/>
      <c r="D35" s="74"/>
      <c r="E35" s="74"/>
      <c r="F35" s="74"/>
      <c r="G35" s="74"/>
      <c r="H35" s="74"/>
      <c r="I35" s="74"/>
      <c r="J35" s="74"/>
      <c r="K35" s="74"/>
    </row>
    <row r="36" spans="1:11" ht="20.100000000000001" customHeight="1" thickBot="1" x14ac:dyDescent="0.25">
      <c r="C36" s="74"/>
      <c r="D36" s="74"/>
      <c r="E36" s="74"/>
      <c r="F36" s="74"/>
      <c r="G36" s="74"/>
      <c r="H36" s="74"/>
      <c r="I36" s="74"/>
      <c r="J36" s="74"/>
      <c r="K36" s="74"/>
    </row>
    <row r="37" spans="1:11" ht="20.100000000000001" customHeight="1" thickBot="1" x14ac:dyDescent="0.25">
      <c r="C37" s="74"/>
      <c r="D37" s="74"/>
      <c r="E37" s="74"/>
      <c r="F37" s="74"/>
      <c r="G37" s="74"/>
      <c r="H37" s="74"/>
      <c r="I37" s="74"/>
      <c r="J37" s="74"/>
      <c r="K37" s="74"/>
    </row>
    <row r="38" spans="1:11" ht="20.100000000000001" customHeight="1" thickBot="1" x14ac:dyDescent="0.25">
      <c r="C38" s="74"/>
      <c r="D38" s="74"/>
      <c r="E38" s="74"/>
      <c r="F38" s="74"/>
      <c r="G38" s="74"/>
      <c r="H38" s="74"/>
      <c r="I38" s="74"/>
      <c r="J38" s="74"/>
      <c r="K38" s="74"/>
    </row>
    <row r="39" spans="1:11" ht="20.100000000000001" customHeight="1" thickBot="1" x14ac:dyDescent="0.25">
      <c r="C39" s="74"/>
      <c r="D39" s="74"/>
      <c r="E39" s="74"/>
      <c r="F39" s="74"/>
      <c r="G39" s="74"/>
      <c r="H39" s="74"/>
      <c r="I39" s="74"/>
      <c r="J39" s="74"/>
      <c r="K39" s="74"/>
    </row>
    <row r="40" spans="1:11" ht="20.100000000000001" customHeight="1" thickBot="1" x14ac:dyDescent="0.25"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20.100000000000001" customHeight="1" thickBot="1" x14ac:dyDescent="0.25">
      <c r="C41" s="74"/>
      <c r="D41" s="74"/>
      <c r="E41" s="74"/>
      <c r="F41" s="74"/>
      <c r="G41" s="74"/>
      <c r="H41" s="74"/>
      <c r="I41" s="74"/>
      <c r="J41" s="74"/>
      <c r="K41" s="74"/>
    </row>
    <row r="42" spans="1:11" ht="20.100000000000001" customHeight="1" thickBot="1" x14ac:dyDescent="0.25"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20.100000000000001" customHeight="1" thickBot="1" x14ac:dyDescent="0.25"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20.100000000000001" customHeight="1" thickBot="1" x14ac:dyDescent="0.25">
      <c r="C44" s="74"/>
      <c r="D44" s="74"/>
      <c r="E44" s="74"/>
      <c r="F44" s="74"/>
      <c r="G44" s="74"/>
      <c r="H44" s="74"/>
      <c r="I44" s="74"/>
      <c r="J44" s="74"/>
      <c r="K44" s="74"/>
    </row>
    <row r="45" spans="1:11" ht="20.100000000000001" customHeight="1" thickBot="1" x14ac:dyDescent="0.25">
      <c r="C45" s="74"/>
      <c r="D45" s="74"/>
      <c r="E45" s="74"/>
      <c r="F45" s="74"/>
      <c r="G45" s="74"/>
      <c r="H45" s="74"/>
      <c r="I45" s="74"/>
      <c r="J45" s="74"/>
      <c r="K45" s="74"/>
    </row>
    <row r="46" spans="1:11" ht="20.100000000000001" customHeight="1" thickBot="1" x14ac:dyDescent="0.25">
      <c r="C46" s="74"/>
      <c r="D46" s="74"/>
      <c r="E46" s="74"/>
      <c r="F46" s="74"/>
      <c r="G46" s="74"/>
      <c r="H46" s="74"/>
      <c r="I46" s="74"/>
      <c r="J46" s="74"/>
      <c r="K46" s="74"/>
    </row>
    <row r="49" spans="2:13" ht="20.100000000000001" customHeight="1" x14ac:dyDescent="0.25">
      <c r="B49" s="79" t="s">
        <v>102</v>
      </c>
      <c r="C49" s="79"/>
      <c r="D49" s="79"/>
    </row>
    <row r="50" spans="2:13" ht="20.100000000000001" customHeight="1" thickBot="1" x14ac:dyDescent="0.25"/>
    <row r="51" spans="2:13" ht="20.100000000000001" customHeight="1" thickTop="1" thickBot="1" x14ac:dyDescent="0.3">
      <c r="C51" s="116" t="s">
        <v>103</v>
      </c>
      <c r="D51" s="117"/>
      <c r="E51" s="117"/>
      <c r="F51" s="117"/>
      <c r="G51" s="117"/>
      <c r="H51" s="117"/>
      <c r="I51" s="99" t="s">
        <v>104</v>
      </c>
      <c r="J51" s="99"/>
      <c r="K51" s="99"/>
      <c r="L51" s="99"/>
      <c r="M51" s="118"/>
    </row>
    <row r="52" spans="2:13" ht="20.100000000000001" customHeight="1" thickBot="1" x14ac:dyDescent="0.3">
      <c r="C52" s="119" t="s">
        <v>105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1"/>
    </row>
    <row r="53" spans="2:13" ht="20.100000000000001" customHeight="1" x14ac:dyDescent="0.2">
      <c r="C53" s="89" t="s">
        <v>221</v>
      </c>
      <c r="D53" s="68" t="s">
        <v>225</v>
      </c>
      <c r="E53" s="68"/>
      <c r="F53" s="68"/>
      <c r="G53" s="68"/>
      <c r="H53" s="68"/>
      <c r="I53" s="68"/>
      <c r="J53" s="68"/>
      <c r="K53" s="68"/>
      <c r="L53" s="68"/>
      <c r="M53" s="90"/>
    </row>
    <row r="54" spans="2:13" ht="20.100000000000001" customHeight="1" x14ac:dyDescent="0.2">
      <c r="C54" s="91"/>
      <c r="D54" s="22"/>
      <c r="E54" s="22"/>
      <c r="F54" s="22"/>
      <c r="G54" s="22"/>
      <c r="H54" s="22"/>
      <c r="I54" s="22"/>
      <c r="J54" s="22"/>
      <c r="K54" s="22"/>
      <c r="L54" s="22"/>
      <c r="M54" s="27"/>
    </row>
    <row r="55" spans="2:13" ht="20.100000000000001" customHeight="1" x14ac:dyDescent="0.2">
      <c r="C55" s="91" t="s">
        <v>222</v>
      </c>
      <c r="D55" s="22" t="s">
        <v>225</v>
      </c>
      <c r="E55" s="22"/>
      <c r="F55" s="22"/>
      <c r="G55" s="22"/>
      <c r="H55" s="22"/>
      <c r="I55" s="22"/>
      <c r="J55" s="22"/>
      <c r="K55" s="22"/>
      <c r="L55" s="22"/>
      <c r="M55" s="27"/>
    </row>
    <row r="56" spans="2:13" ht="20.100000000000001" customHeight="1" x14ac:dyDescent="0.2">
      <c r="C56" s="91"/>
      <c r="D56" s="22"/>
      <c r="E56" s="22"/>
      <c r="F56" s="22"/>
      <c r="G56" s="22"/>
      <c r="H56" s="22"/>
      <c r="I56" s="22"/>
      <c r="J56" s="22"/>
      <c r="K56" s="22"/>
      <c r="L56" s="22"/>
      <c r="M56" s="27"/>
    </row>
    <row r="57" spans="2:13" ht="20.100000000000001" customHeight="1" x14ac:dyDescent="0.2">
      <c r="C57" s="91" t="s">
        <v>223</v>
      </c>
      <c r="D57" s="22" t="s">
        <v>228</v>
      </c>
      <c r="E57" s="22"/>
      <c r="F57" s="22"/>
      <c r="G57" s="22"/>
      <c r="H57" s="22"/>
      <c r="I57" s="22"/>
      <c r="J57" s="22"/>
      <c r="K57" s="22"/>
      <c r="L57" s="22"/>
      <c r="M57" s="27"/>
    </row>
    <row r="58" spans="2:13" ht="20.100000000000001" customHeight="1" x14ac:dyDescent="0.2">
      <c r="C58" s="91"/>
      <c r="D58" s="22"/>
      <c r="E58" s="22"/>
      <c r="F58" s="22"/>
      <c r="G58" s="22"/>
      <c r="H58" s="22"/>
      <c r="I58" s="22"/>
      <c r="J58" s="22"/>
      <c r="K58" s="22"/>
      <c r="L58" s="22"/>
      <c r="M58" s="27"/>
    </row>
    <row r="59" spans="2:13" ht="20.100000000000001" customHeight="1" x14ac:dyDescent="0.2">
      <c r="C59" s="91" t="s">
        <v>224</v>
      </c>
      <c r="D59" s="22" t="s">
        <v>225</v>
      </c>
      <c r="E59" s="22"/>
      <c r="F59" s="22"/>
      <c r="G59" s="22"/>
      <c r="H59" s="22"/>
      <c r="I59" s="22"/>
      <c r="J59" s="22"/>
      <c r="K59" s="22"/>
      <c r="L59" s="22"/>
      <c r="M59" s="27"/>
    </row>
    <row r="60" spans="2:13" ht="20.100000000000001" customHeight="1" x14ac:dyDescent="0.2">
      <c r="C60" s="91"/>
      <c r="D60" s="22"/>
      <c r="E60" s="22"/>
      <c r="F60" s="22"/>
      <c r="G60" s="22"/>
      <c r="H60" s="22"/>
      <c r="I60" s="22"/>
      <c r="J60" s="22"/>
      <c r="K60" s="22"/>
      <c r="L60" s="22"/>
      <c r="M60" s="27"/>
    </row>
    <row r="61" spans="2:13" ht="20.100000000000001" customHeight="1" x14ac:dyDescent="0.2">
      <c r="C61" s="91">
        <v>5</v>
      </c>
      <c r="D61" s="22"/>
      <c r="E61" s="22"/>
      <c r="F61" s="22"/>
      <c r="G61" s="22"/>
      <c r="H61" s="22"/>
      <c r="I61" s="22"/>
      <c r="J61" s="22"/>
      <c r="K61" s="22"/>
      <c r="L61" s="22"/>
      <c r="M61" s="27"/>
    </row>
    <row r="62" spans="2:13" ht="20.100000000000001" customHeight="1" thickBot="1" x14ac:dyDescent="0.25">
      <c r="C62" s="92"/>
      <c r="D62" s="69"/>
      <c r="E62" s="69"/>
      <c r="F62" s="69"/>
      <c r="G62" s="69"/>
      <c r="H62" s="69"/>
      <c r="I62" s="69"/>
      <c r="J62" s="69"/>
      <c r="K62" s="69"/>
      <c r="L62" s="69"/>
      <c r="M62" s="93"/>
    </row>
    <row r="63" spans="2:13" ht="20.100000000000001" customHeight="1" thickTop="1" x14ac:dyDescent="0.2"/>
  </sheetData>
  <mergeCells count="3">
    <mergeCell ref="D10:L10"/>
    <mergeCell ref="D12:L12"/>
    <mergeCell ref="D16:L16"/>
  </mergeCells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A4" workbookViewId="0">
      <selection activeCell="G10" sqref="G10"/>
    </sheetView>
    <sheetView workbookViewId="1"/>
  </sheetViews>
  <sheetFormatPr defaultRowHeight="20.100000000000001" customHeight="1" x14ac:dyDescent="0.2"/>
  <cols>
    <col min="1" max="6" width="9.140625" style="1"/>
    <col min="7" max="7" width="20.7109375" style="1" customWidth="1"/>
    <col min="8" max="11" width="15.7109375" style="1" customWidth="1"/>
    <col min="12" max="16384" width="9.140625" style="1"/>
  </cols>
  <sheetData>
    <row r="1" spans="1:21" ht="20.100000000000001" customHeight="1" x14ac:dyDescent="0.25">
      <c r="A1" s="79" t="s">
        <v>106</v>
      </c>
    </row>
    <row r="3" spans="1:21" ht="20.100000000000001" customHeight="1" thickBot="1" x14ac:dyDescent="0.25">
      <c r="A3" s="1" t="s">
        <v>107</v>
      </c>
    </row>
    <row r="4" spans="1:21" ht="20.100000000000001" customHeight="1" thickBot="1" x14ac:dyDescent="0.25">
      <c r="A4" s="74" t="s">
        <v>107</v>
      </c>
      <c r="B4" s="74"/>
      <c r="C4" s="74"/>
      <c r="D4" s="74"/>
      <c r="E4" s="74"/>
      <c r="F4" s="74"/>
      <c r="G4" s="74"/>
      <c r="H4" s="74"/>
    </row>
    <row r="5" spans="1:21" ht="20.100000000000001" customHeight="1" thickBot="1" x14ac:dyDescent="0.25">
      <c r="A5" s="74" t="s">
        <v>107</v>
      </c>
      <c r="B5" s="74"/>
      <c r="C5" s="74"/>
      <c r="D5" s="74"/>
      <c r="E5" s="74"/>
      <c r="F5" s="74"/>
      <c r="G5" s="74"/>
      <c r="H5" s="74"/>
    </row>
    <row r="6" spans="1:21" ht="20.100000000000001" customHeight="1" thickBot="1" x14ac:dyDescent="0.25">
      <c r="A6" s="74" t="s">
        <v>107</v>
      </c>
      <c r="B6" s="74"/>
      <c r="C6" s="74"/>
      <c r="D6" s="74"/>
      <c r="E6" s="74"/>
      <c r="F6" s="74"/>
      <c r="G6" s="74"/>
      <c r="H6" s="74"/>
    </row>
    <row r="7" spans="1:21" ht="20.100000000000001" customHeight="1" thickBot="1" x14ac:dyDescent="0.25">
      <c r="A7" s="74" t="s">
        <v>107</v>
      </c>
      <c r="B7" s="74"/>
      <c r="C7" s="74"/>
      <c r="D7" s="74"/>
      <c r="E7" s="74"/>
      <c r="F7" s="74"/>
      <c r="G7" s="74"/>
      <c r="H7" s="74"/>
    </row>
    <row r="8" spans="1:21" ht="20.100000000000001" customHeight="1" thickBot="1" x14ac:dyDescent="0.3">
      <c r="A8" s="94" t="s">
        <v>72</v>
      </c>
      <c r="B8" s="94"/>
      <c r="C8" s="74"/>
      <c r="D8" s="74"/>
      <c r="E8" s="74"/>
      <c r="F8" s="74"/>
      <c r="G8" s="74"/>
      <c r="H8" s="74"/>
    </row>
    <row r="9" spans="1:21" ht="20.100000000000001" customHeight="1" thickBot="1" x14ac:dyDescent="0.3">
      <c r="A9" s="94" t="s">
        <v>73</v>
      </c>
      <c r="B9" s="94"/>
      <c r="C9" s="74"/>
      <c r="D9" s="74"/>
      <c r="E9" s="74"/>
      <c r="F9" s="74"/>
      <c r="G9" s="74"/>
      <c r="H9" s="74"/>
    </row>
    <row r="11" spans="1:21" ht="20.100000000000001" customHeight="1" x14ac:dyDescent="0.25">
      <c r="A11" s="155"/>
      <c r="B11" s="155"/>
      <c r="C11" s="155"/>
      <c r="D11" s="155"/>
      <c r="E11" s="155"/>
      <c r="F11" s="155"/>
      <c r="G11" s="155"/>
      <c r="H11" s="155"/>
      <c r="I11" s="156" t="s">
        <v>139</v>
      </c>
      <c r="J11" s="156" t="s">
        <v>140</v>
      </c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</row>
    <row r="12" spans="1:21" ht="20.100000000000001" customHeight="1" thickBot="1" x14ac:dyDescent="0.3">
      <c r="A12" s="157" t="s">
        <v>141</v>
      </c>
      <c r="B12" s="158"/>
      <c r="C12" s="158"/>
      <c r="D12" s="158"/>
      <c r="E12" s="158"/>
      <c r="F12" s="158"/>
      <c r="G12" s="158"/>
      <c r="H12" s="158"/>
      <c r="I12" s="159" t="s">
        <v>142</v>
      </c>
      <c r="J12" s="159" t="s">
        <v>142</v>
      </c>
      <c r="K12" s="160"/>
      <c r="L12" s="160"/>
      <c r="M12" s="160" t="s">
        <v>143</v>
      </c>
      <c r="N12" s="161"/>
      <c r="O12" s="161" t="s">
        <v>144</v>
      </c>
      <c r="P12" s="155"/>
      <c r="Q12" s="155"/>
      <c r="R12" s="155"/>
      <c r="S12" s="155"/>
      <c r="T12" s="155"/>
      <c r="U12" s="155"/>
    </row>
    <row r="13" spans="1:21" ht="20.100000000000001" customHeight="1" x14ac:dyDescent="0.25">
      <c r="A13" s="167" t="s">
        <v>145</v>
      </c>
      <c r="B13" s="167"/>
      <c r="C13" s="167"/>
      <c r="D13" s="167"/>
      <c r="E13" s="167"/>
      <c r="F13" s="167"/>
      <c r="G13" s="167"/>
      <c r="H13" s="167"/>
      <c r="I13" s="166">
        <v>50</v>
      </c>
      <c r="J13" s="162"/>
      <c r="K13" s="157" t="s">
        <v>179</v>
      </c>
      <c r="L13" s="157"/>
      <c r="M13" s="157"/>
      <c r="N13" s="158"/>
      <c r="O13" s="158"/>
      <c r="P13" s="155"/>
      <c r="Q13" s="155"/>
      <c r="R13" s="155"/>
      <c r="S13" s="155"/>
      <c r="T13" s="155"/>
      <c r="U13" s="155"/>
    </row>
    <row r="14" spans="1:21" ht="20.100000000000001" customHeight="1" x14ac:dyDescent="0.2">
      <c r="A14" s="155" t="s">
        <v>146</v>
      </c>
      <c r="B14" s="155"/>
      <c r="C14" s="155"/>
      <c r="D14" s="155"/>
      <c r="E14" s="155"/>
      <c r="F14" s="155"/>
      <c r="G14" s="155" t="s">
        <v>147</v>
      </c>
      <c r="H14" s="155"/>
      <c r="I14" s="163">
        <v>10</v>
      </c>
      <c r="J14" s="163"/>
      <c r="K14" s="155"/>
      <c r="L14" s="155"/>
      <c r="M14" s="155" t="s">
        <v>148</v>
      </c>
      <c r="N14" s="155"/>
      <c r="O14" s="155"/>
      <c r="P14" s="155"/>
      <c r="Q14" s="155"/>
      <c r="R14" s="155"/>
      <c r="S14" s="155"/>
      <c r="T14" s="155"/>
      <c r="U14" s="155"/>
    </row>
    <row r="15" spans="1:21" ht="20.100000000000001" customHeight="1" x14ac:dyDescent="0.2">
      <c r="A15" s="155" t="s">
        <v>149</v>
      </c>
      <c r="B15" s="155"/>
      <c r="C15" s="155"/>
      <c r="D15" s="155"/>
      <c r="E15" s="155"/>
      <c r="F15" s="155"/>
      <c r="G15" s="155" t="s">
        <v>150</v>
      </c>
      <c r="H15" s="155"/>
      <c r="I15" s="163">
        <v>10</v>
      </c>
      <c r="J15" s="163"/>
      <c r="K15" s="155"/>
      <c r="L15" s="155"/>
      <c r="M15" s="155" t="s">
        <v>151</v>
      </c>
      <c r="N15" s="155"/>
      <c r="O15" s="155"/>
      <c r="P15" s="155"/>
      <c r="Q15" s="155"/>
      <c r="R15" s="155"/>
      <c r="S15" s="155"/>
      <c r="T15" s="155"/>
      <c r="U15" s="155"/>
    </row>
    <row r="16" spans="1:21" ht="20.100000000000001" customHeight="1" x14ac:dyDescent="0.2">
      <c r="A16" s="155" t="s">
        <v>152</v>
      </c>
      <c r="B16" s="155"/>
      <c r="C16" s="155"/>
      <c r="D16" s="155"/>
      <c r="E16" s="155"/>
      <c r="F16" s="155"/>
      <c r="G16" s="155" t="s">
        <v>150</v>
      </c>
      <c r="H16" s="155"/>
      <c r="I16" s="163">
        <v>10</v>
      </c>
      <c r="J16" s="163"/>
      <c r="K16" s="155"/>
      <c r="L16" s="155"/>
      <c r="M16" s="155" t="s">
        <v>153</v>
      </c>
      <c r="N16" s="155"/>
      <c r="O16" s="155"/>
      <c r="P16" s="155"/>
      <c r="Q16" s="155"/>
      <c r="R16" s="155"/>
      <c r="S16" s="155"/>
      <c r="T16" s="155"/>
      <c r="U16" s="155"/>
    </row>
    <row r="17" spans="1:21" ht="20.100000000000001" customHeight="1" x14ac:dyDescent="0.2">
      <c r="A17" s="155" t="s">
        <v>154</v>
      </c>
      <c r="B17" s="155"/>
      <c r="C17" s="155"/>
      <c r="D17" s="155"/>
      <c r="E17" s="155"/>
      <c r="F17" s="155"/>
      <c r="G17" s="155" t="s">
        <v>155</v>
      </c>
      <c r="H17" s="155"/>
      <c r="I17" s="163"/>
      <c r="J17" s="163"/>
      <c r="K17" s="155"/>
      <c r="L17" s="155"/>
      <c r="M17" s="155" t="s">
        <v>156</v>
      </c>
      <c r="N17" s="155"/>
      <c r="O17" s="155"/>
      <c r="P17" s="155"/>
      <c r="Q17" s="155"/>
      <c r="R17" s="155"/>
      <c r="S17" s="155"/>
      <c r="T17" s="155"/>
      <c r="U17" s="155"/>
    </row>
    <row r="18" spans="1:21" ht="20.100000000000001" customHeight="1" x14ac:dyDescent="0.2">
      <c r="A18" s="155"/>
      <c r="B18" s="155" t="s">
        <v>188</v>
      </c>
      <c r="C18" s="155"/>
      <c r="D18" s="155"/>
      <c r="E18" s="155"/>
      <c r="F18" s="155"/>
      <c r="G18" s="155"/>
      <c r="H18" s="155"/>
      <c r="I18" s="163">
        <v>20</v>
      </c>
      <c r="J18" s="163"/>
      <c r="K18" s="155"/>
      <c r="L18" s="155"/>
      <c r="M18" s="155" t="s">
        <v>158</v>
      </c>
      <c r="N18" s="155"/>
      <c r="O18" s="155"/>
      <c r="P18" s="155"/>
      <c r="Q18" s="155" t="s">
        <v>192</v>
      </c>
      <c r="R18" s="155"/>
      <c r="S18" s="155"/>
      <c r="T18" s="155"/>
      <c r="U18" s="155"/>
    </row>
    <row r="19" spans="1:21" ht="20.100000000000001" customHeight="1" x14ac:dyDescent="0.2">
      <c r="A19" s="155"/>
      <c r="B19" s="155" t="s">
        <v>189</v>
      </c>
      <c r="C19" s="155"/>
      <c r="D19" s="155"/>
      <c r="E19" s="155"/>
      <c r="F19" s="155"/>
      <c r="G19" s="155"/>
      <c r="H19" s="155"/>
      <c r="I19" s="163">
        <v>20</v>
      </c>
      <c r="J19" s="163"/>
      <c r="K19" s="155"/>
      <c r="L19" s="155"/>
      <c r="M19" s="155" t="s">
        <v>160</v>
      </c>
      <c r="N19" s="155"/>
      <c r="O19" s="155"/>
      <c r="P19" s="155" t="s">
        <v>193</v>
      </c>
      <c r="Q19" s="155"/>
      <c r="R19" s="155"/>
      <c r="S19" s="155"/>
      <c r="T19" s="155"/>
      <c r="U19" s="155"/>
    </row>
    <row r="20" spans="1:21" ht="20.100000000000001" customHeight="1" x14ac:dyDescent="0.2">
      <c r="A20" s="155"/>
      <c r="B20" s="155" t="s">
        <v>190</v>
      </c>
      <c r="C20" s="155"/>
      <c r="D20" s="155"/>
      <c r="E20" s="155"/>
      <c r="F20" s="155"/>
      <c r="G20" s="155"/>
      <c r="H20" s="155"/>
      <c r="I20" s="163">
        <v>20</v>
      </c>
      <c r="J20" s="163"/>
      <c r="K20" s="155"/>
      <c r="L20" s="155"/>
      <c r="M20" s="155" t="s">
        <v>162</v>
      </c>
      <c r="N20" s="155"/>
      <c r="O20" s="155"/>
      <c r="P20" s="155" t="s">
        <v>194</v>
      </c>
      <c r="Q20" s="155"/>
      <c r="R20" s="155"/>
      <c r="S20" s="155"/>
      <c r="T20" s="155"/>
      <c r="U20" s="155"/>
    </row>
    <row r="21" spans="1:21" ht="20.100000000000001" customHeight="1" x14ac:dyDescent="0.2">
      <c r="A21" s="155"/>
      <c r="B21" s="155" t="s">
        <v>191</v>
      </c>
      <c r="C21" s="155"/>
      <c r="D21" s="155"/>
      <c r="E21" s="155"/>
      <c r="F21" s="155"/>
      <c r="G21" s="155"/>
      <c r="H21" s="155"/>
      <c r="I21" s="163">
        <v>10</v>
      </c>
      <c r="J21" s="163"/>
      <c r="K21" s="155"/>
      <c r="L21" s="155"/>
      <c r="M21" s="155" t="s">
        <v>164</v>
      </c>
      <c r="N21" s="155"/>
      <c r="O21" s="155"/>
      <c r="P21" s="155"/>
      <c r="Q21" s="155"/>
      <c r="R21" s="155"/>
      <c r="S21" s="155"/>
      <c r="T21" s="155"/>
      <c r="U21" s="155"/>
    </row>
    <row r="22" spans="1:21" ht="20.100000000000001" customHeight="1" x14ac:dyDescent="0.2">
      <c r="A22" s="155"/>
      <c r="B22" s="155" t="s">
        <v>157</v>
      </c>
      <c r="C22" s="155"/>
      <c r="D22" s="155"/>
      <c r="E22" s="155"/>
      <c r="F22" s="155"/>
      <c r="G22" s="155"/>
      <c r="H22" s="155"/>
      <c r="I22" s="163"/>
      <c r="J22" s="163"/>
      <c r="K22" s="155"/>
      <c r="L22" s="155"/>
    </row>
    <row r="23" spans="1:21" ht="20.100000000000001" customHeight="1" x14ac:dyDescent="0.2">
      <c r="A23" s="155" t="s">
        <v>159</v>
      </c>
      <c r="B23" s="155"/>
      <c r="C23" s="155"/>
      <c r="D23" s="155"/>
      <c r="E23" s="155"/>
      <c r="F23" s="155"/>
      <c r="G23" s="155"/>
      <c r="H23" s="155"/>
      <c r="I23" s="163">
        <v>75</v>
      </c>
      <c r="J23" s="163"/>
      <c r="K23" s="155"/>
      <c r="L23" s="155"/>
    </row>
    <row r="24" spans="1:21" ht="20.100000000000001" customHeight="1" x14ac:dyDescent="0.2">
      <c r="A24" s="155"/>
      <c r="B24" s="155" t="s">
        <v>161</v>
      </c>
      <c r="C24" s="155"/>
      <c r="D24" s="155"/>
      <c r="E24" s="155"/>
      <c r="F24" s="155"/>
      <c r="G24" s="155"/>
      <c r="H24" s="155">
        <v>5</v>
      </c>
      <c r="I24" s="163"/>
      <c r="J24" s="163"/>
      <c r="K24" s="155"/>
      <c r="L24" s="155"/>
    </row>
    <row r="25" spans="1:21" ht="20.100000000000001" customHeight="1" x14ac:dyDescent="0.2">
      <c r="A25" s="155"/>
      <c r="B25" s="155" t="s">
        <v>163</v>
      </c>
      <c r="C25" s="155"/>
      <c r="D25" s="155"/>
      <c r="E25" s="155"/>
      <c r="F25" s="155"/>
      <c r="G25" s="155"/>
      <c r="H25" s="155">
        <v>5</v>
      </c>
      <c r="I25" s="163"/>
      <c r="J25" s="163"/>
      <c r="K25" s="155"/>
      <c r="L25" s="155"/>
    </row>
    <row r="26" spans="1:21" ht="20.100000000000001" customHeight="1" x14ac:dyDescent="0.2">
      <c r="A26" s="155"/>
      <c r="B26" s="155" t="s">
        <v>165</v>
      </c>
      <c r="C26" s="155"/>
      <c r="D26" s="155"/>
      <c r="E26" s="155"/>
      <c r="F26" s="155"/>
      <c r="G26" s="155"/>
      <c r="H26" s="155">
        <v>5</v>
      </c>
      <c r="I26" s="163"/>
      <c r="J26" s="163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</row>
    <row r="27" spans="1:21" ht="20.100000000000001" customHeight="1" x14ac:dyDescent="0.2">
      <c r="A27" s="155"/>
      <c r="B27" s="155" t="s">
        <v>166</v>
      </c>
      <c r="C27" s="155"/>
      <c r="D27" s="155"/>
      <c r="E27" s="155"/>
      <c r="F27" s="155"/>
      <c r="G27" s="155"/>
      <c r="H27" s="155">
        <v>5</v>
      </c>
      <c r="I27" s="163"/>
      <c r="J27" s="163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</row>
    <row r="28" spans="1:21" ht="20.100000000000001" customHeight="1" x14ac:dyDescent="0.2">
      <c r="A28" s="155"/>
      <c r="B28" s="155" t="s">
        <v>167</v>
      </c>
      <c r="C28" s="155"/>
      <c r="D28" s="155"/>
      <c r="E28" s="155"/>
      <c r="F28" s="155"/>
      <c r="G28" s="155"/>
      <c r="H28" s="155">
        <v>5</v>
      </c>
      <c r="I28" s="163"/>
      <c r="J28" s="163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</row>
    <row r="29" spans="1:21" ht="20.100000000000001" customHeight="1" x14ac:dyDescent="0.2">
      <c r="A29" s="155"/>
      <c r="B29" s="155" t="s">
        <v>168</v>
      </c>
      <c r="C29" s="155"/>
      <c r="D29" s="155"/>
      <c r="E29" s="155"/>
      <c r="F29" s="155"/>
      <c r="G29" s="155"/>
      <c r="H29" s="155">
        <v>5</v>
      </c>
      <c r="I29" s="163"/>
      <c r="J29" s="163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</row>
    <row r="30" spans="1:21" ht="20.100000000000001" customHeight="1" x14ac:dyDescent="0.2">
      <c r="A30" s="155"/>
      <c r="B30" s="155" t="s">
        <v>58</v>
      </c>
      <c r="C30" s="155"/>
      <c r="D30" s="155"/>
      <c r="E30" s="155"/>
      <c r="F30" s="155"/>
      <c r="G30" s="155"/>
      <c r="H30" s="155">
        <v>5</v>
      </c>
      <c r="I30" s="163"/>
      <c r="J30" s="163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</row>
    <row r="31" spans="1:21" ht="20.100000000000001" customHeight="1" x14ac:dyDescent="0.2">
      <c r="A31" s="155"/>
      <c r="B31" s="155" t="s">
        <v>169</v>
      </c>
      <c r="C31" s="155"/>
      <c r="D31" s="155"/>
      <c r="E31" s="155"/>
      <c r="F31" s="155"/>
      <c r="G31" s="155"/>
      <c r="H31" s="155">
        <v>5</v>
      </c>
      <c r="I31" s="163"/>
      <c r="J31" s="163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</row>
    <row r="32" spans="1:21" ht="20.100000000000001" customHeight="1" x14ac:dyDescent="0.2">
      <c r="A32" s="155"/>
      <c r="B32" s="155" t="s">
        <v>170</v>
      </c>
      <c r="C32" s="155"/>
      <c r="D32" s="155"/>
      <c r="E32" s="155"/>
      <c r="F32" s="155"/>
      <c r="G32" s="155"/>
      <c r="H32" s="155">
        <v>5</v>
      </c>
      <c r="I32" s="163"/>
      <c r="J32" s="163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</row>
    <row r="33" spans="1:21" ht="20.100000000000001" customHeight="1" x14ac:dyDescent="0.2">
      <c r="A33" s="155"/>
      <c r="B33" s="155" t="s">
        <v>171</v>
      </c>
      <c r="C33" s="155"/>
      <c r="D33" s="155"/>
      <c r="E33" s="155"/>
      <c r="F33" s="155"/>
      <c r="G33" s="155"/>
      <c r="H33" s="155">
        <v>5</v>
      </c>
      <c r="I33" s="163"/>
      <c r="J33" s="163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</row>
    <row r="34" spans="1:21" ht="20.100000000000001" customHeight="1" x14ac:dyDescent="0.2">
      <c r="A34" s="155"/>
      <c r="B34" s="155" t="s">
        <v>65</v>
      </c>
      <c r="C34" s="155"/>
      <c r="D34" s="155"/>
      <c r="E34" s="155"/>
      <c r="F34" s="155"/>
      <c r="G34" s="155"/>
      <c r="H34" s="155">
        <v>5</v>
      </c>
      <c r="I34" s="163"/>
      <c r="J34" s="163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</row>
    <row r="35" spans="1:21" ht="20.100000000000001" customHeight="1" x14ac:dyDescent="0.2">
      <c r="A35" s="155"/>
      <c r="B35" s="155" t="s">
        <v>67</v>
      </c>
      <c r="C35" s="155"/>
      <c r="D35" s="155"/>
      <c r="E35" s="155"/>
      <c r="F35" s="155"/>
      <c r="G35" s="155"/>
      <c r="H35" s="155">
        <v>5</v>
      </c>
      <c r="I35" s="163"/>
      <c r="J35" s="163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</row>
    <row r="36" spans="1:21" ht="20.100000000000001" customHeight="1" x14ac:dyDescent="0.2">
      <c r="A36" s="155"/>
      <c r="B36" s="155" t="s">
        <v>68</v>
      </c>
      <c r="C36" s="155"/>
      <c r="D36" s="155"/>
      <c r="E36" s="155"/>
      <c r="F36" s="155"/>
      <c r="G36" s="155"/>
      <c r="H36" s="155">
        <v>5</v>
      </c>
      <c r="I36" s="163"/>
      <c r="J36" s="163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</row>
    <row r="37" spans="1:21" ht="20.100000000000001" customHeight="1" x14ac:dyDescent="0.2">
      <c r="A37" s="155"/>
      <c r="B37" s="155" t="s">
        <v>172</v>
      </c>
      <c r="C37" s="155"/>
      <c r="D37" s="155"/>
      <c r="E37" s="155"/>
      <c r="F37" s="155"/>
      <c r="G37" s="155"/>
      <c r="H37" s="155">
        <v>5</v>
      </c>
      <c r="I37" s="163"/>
      <c r="J37" s="163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</row>
    <row r="38" spans="1:21" ht="20.100000000000001" customHeight="1" x14ac:dyDescent="0.2">
      <c r="A38" s="155"/>
      <c r="B38" s="155" t="s">
        <v>173</v>
      </c>
      <c r="C38" s="155"/>
      <c r="D38" s="155"/>
      <c r="E38" s="155"/>
      <c r="F38" s="155"/>
      <c r="G38" s="155"/>
      <c r="H38" s="155">
        <v>5</v>
      </c>
      <c r="I38" s="163"/>
      <c r="J38" s="163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</row>
    <row r="39" spans="1:21" ht="20.100000000000001" customHeight="1" x14ac:dyDescent="0.2">
      <c r="A39" s="155" t="s">
        <v>174</v>
      </c>
      <c r="B39" s="155"/>
      <c r="C39" s="155"/>
      <c r="D39" s="155"/>
      <c r="E39" s="155"/>
      <c r="F39" s="155" t="s">
        <v>175</v>
      </c>
      <c r="G39" s="155"/>
      <c r="H39" s="155"/>
      <c r="I39" s="163">
        <v>40</v>
      </c>
      <c r="J39" s="163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</row>
    <row r="40" spans="1:21" ht="20.100000000000001" customHeight="1" x14ac:dyDescent="0.2">
      <c r="A40" s="155" t="s">
        <v>176</v>
      </c>
      <c r="B40" s="155"/>
      <c r="C40" s="155"/>
      <c r="D40" s="155"/>
      <c r="E40" s="155"/>
      <c r="F40" s="155"/>
      <c r="G40" s="155"/>
      <c r="H40" s="155"/>
      <c r="I40" s="163">
        <v>10</v>
      </c>
      <c r="J40" s="163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</row>
    <row r="41" spans="1:21" ht="20.100000000000001" customHeight="1" x14ac:dyDescent="0.2">
      <c r="A41" s="155" t="s">
        <v>177</v>
      </c>
      <c r="B41" s="155"/>
      <c r="C41" s="155"/>
      <c r="D41" s="155"/>
      <c r="E41" s="155"/>
      <c r="F41" s="155"/>
      <c r="G41" s="155"/>
      <c r="H41" s="155"/>
      <c r="I41" s="163">
        <v>25</v>
      </c>
      <c r="J41" s="163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</row>
    <row r="42" spans="1:21" ht="20.100000000000001" customHeight="1" thickBot="1" x14ac:dyDescent="0.25">
      <c r="A42" s="155"/>
      <c r="B42" s="155"/>
      <c r="C42" s="155"/>
      <c r="D42" s="155"/>
      <c r="E42" s="155"/>
      <c r="F42" s="155"/>
      <c r="G42" s="155"/>
      <c r="H42" s="155"/>
      <c r="I42" s="164"/>
      <c r="J42" s="164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</row>
    <row r="43" spans="1:21" ht="20.100000000000001" customHeight="1" thickTop="1" x14ac:dyDescent="0.2">
      <c r="A43" s="155" t="s">
        <v>178</v>
      </c>
      <c r="B43" s="155"/>
      <c r="C43" s="155"/>
      <c r="D43" s="155"/>
      <c r="E43" s="155"/>
      <c r="F43" s="155"/>
      <c r="G43" s="155"/>
      <c r="H43" s="155"/>
      <c r="I43" s="165">
        <f>SUM(I13:I42)</f>
        <v>300</v>
      </c>
      <c r="J43" s="16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</row>
    <row r="44" spans="1:21" ht="20.100000000000001" customHeight="1" x14ac:dyDescent="0.2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</row>
    <row r="45" spans="1:21" ht="20.100000000000001" customHeight="1" x14ac:dyDescent="0.2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</row>
  </sheetData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2" workbookViewId="0">
      <selection sqref="A1:P19"/>
    </sheetView>
    <sheetView workbookViewId="1"/>
  </sheetViews>
  <sheetFormatPr defaultRowHeight="20.100000000000001" customHeight="1" x14ac:dyDescent="0.2"/>
  <cols>
    <col min="1" max="16384" width="9.140625" style="1"/>
  </cols>
  <sheetData>
    <row r="1" spans="1:15" ht="20.100000000000001" customHeight="1" x14ac:dyDescent="0.25">
      <c r="A1" s="79" t="s">
        <v>108</v>
      </c>
      <c r="B1" s="79"/>
      <c r="C1" s="79" t="s">
        <v>109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20.100000000000001" customHeight="1" x14ac:dyDescent="0.25">
      <c r="A2" s="79"/>
      <c r="B2" s="79"/>
      <c r="C2" s="79" t="s">
        <v>110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20.100000000000001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20.100000000000001" customHeight="1" x14ac:dyDescent="0.25">
      <c r="A4" s="79"/>
      <c r="B4" s="79"/>
      <c r="C4" s="79" t="s">
        <v>111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6" spans="1:15" ht="20.100000000000001" customHeight="1" x14ac:dyDescent="0.25">
      <c r="A6" s="29" t="s">
        <v>134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20.100000000000001" customHeight="1" x14ac:dyDescent="0.25">
      <c r="A7" s="29" t="s">
        <v>112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20.100000000000001" customHeight="1" x14ac:dyDescent="0.2">
      <c r="C8" s="38" t="s">
        <v>113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5" ht="20.100000000000001" customHeight="1" x14ac:dyDescent="0.2">
      <c r="C9" s="38" t="s">
        <v>114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5" ht="20.100000000000001" customHeight="1" x14ac:dyDescent="0.2">
      <c r="C10" s="38" t="s">
        <v>115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5" ht="20.100000000000001" customHeight="1" x14ac:dyDescent="0.2">
      <c r="C11" s="38" t="s">
        <v>116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20.100000000000001" customHeight="1" x14ac:dyDescent="0.2">
      <c r="C12" s="38" t="s">
        <v>117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" ht="20.100000000000001" customHeight="1" x14ac:dyDescent="0.2">
      <c r="C13" s="38" t="s">
        <v>118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5" ht="20.100000000000001" customHeight="1" x14ac:dyDescent="0.2">
      <c r="C14" s="38" t="s">
        <v>119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6" spans="1:15" ht="20.100000000000001" customHeight="1" x14ac:dyDescent="0.25">
      <c r="A16" s="29" t="s">
        <v>120</v>
      </c>
      <c r="B16" s="29"/>
      <c r="C16" s="29"/>
      <c r="D16" s="29"/>
      <c r="E16" s="29"/>
      <c r="F16" s="29"/>
      <c r="G16" s="29"/>
      <c r="H16" s="29"/>
      <c r="I16" s="29"/>
    </row>
    <row r="17" spans="1:12" ht="20.100000000000001" customHeight="1" x14ac:dyDescent="0.2">
      <c r="C17" s="38" t="s">
        <v>121</v>
      </c>
      <c r="D17" s="38"/>
      <c r="E17" s="38"/>
      <c r="F17" s="38"/>
      <c r="G17" s="38"/>
      <c r="H17" s="38"/>
      <c r="I17" s="38"/>
      <c r="J17" s="38"/>
      <c r="K17" s="38"/>
      <c r="L17" s="38"/>
    </row>
    <row r="18" spans="1:12" ht="20.100000000000001" customHeight="1" x14ac:dyDescent="0.2">
      <c r="C18" s="38" t="s">
        <v>122</v>
      </c>
      <c r="D18" s="38"/>
      <c r="E18" s="38"/>
      <c r="F18" s="38"/>
      <c r="G18" s="38"/>
      <c r="H18" s="38"/>
      <c r="I18" s="38"/>
      <c r="J18" s="38"/>
      <c r="K18" s="38"/>
      <c r="L18" s="38"/>
    </row>
    <row r="19" spans="1:12" ht="20.100000000000001" customHeight="1" x14ac:dyDescent="0.2">
      <c r="C19" s="38" t="s">
        <v>123</v>
      </c>
      <c r="D19" s="38"/>
      <c r="E19" s="38"/>
      <c r="F19" s="38"/>
      <c r="G19" s="38"/>
      <c r="H19" s="38"/>
      <c r="I19" s="38"/>
      <c r="J19" s="38"/>
      <c r="K19" s="38"/>
      <c r="L19" s="38"/>
    </row>
    <row r="21" spans="1:12" ht="20.100000000000001" customHeight="1" x14ac:dyDescent="0.25">
      <c r="A21" s="29"/>
      <c r="B21" s="29"/>
      <c r="C21" s="29"/>
      <c r="D21" s="29"/>
      <c r="E21" s="29"/>
      <c r="F21" s="29"/>
    </row>
  </sheetData>
  <phoneticPr fontId="0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Worksheet 1</vt:lpstr>
      <vt:lpstr>Worksheet 2</vt:lpstr>
      <vt:lpstr>Worksheet 3</vt:lpstr>
      <vt:lpstr>Worksheet 4</vt:lpstr>
      <vt:lpstr>Worksheet 5</vt:lpstr>
      <vt:lpstr>Rubric</vt:lpstr>
      <vt:lpstr>PPoints</vt:lpstr>
      <vt:lpstr>PPoints!Print_Area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Hardgrove</dc:creator>
  <cp:lastModifiedBy>christopher bradley</cp:lastModifiedBy>
  <cp:lastPrinted>2016-02-18T20:44:02Z</cp:lastPrinted>
  <dcterms:created xsi:type="dcterms:W3CDTF">2014-08-02T20:28:04Z</dcterms:created>
  <dcterms:modified xsi:type="dcterms:W3CDTF">2017-05-27T13:26:31Z</dcterms:modified>
</cp:coreProperties>
</file>